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195" windowWidth="11190" windowHeight="10575" activeTab="1"/>
  </bookViews>
  <sheets>
    <sheet name="QUADRO PARA LAYOUT" sheetId="1" r:id="rId1"/>
    <sheet name="QUADRO COMPLETO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N8" i="2" l="1"/>
  <c r="J8" i="2" l="1"/>
  <c r="K8" i="2" s="1"/>
  <c r="J7" i="2"/>
  <c r="G16" i="2" l="1"/>
  <c r="G15" i="2"/>
  <c r="F16" i="2"/>
  <c r="F15" i="2"/>
  <c r="G37" i="2" l="1"/>
  <c r="G38" i="2"/>
  <c r="G39" i="2"/>
  <c r="G40" i="2"/>
  <c r="G41" i="2"/>
  <c r="G42" i="2"/>
  <c r="G43" i="2"/>
  <c r="G44" i="2"/>
  <c r="G45" i="2"/>
  <c r="G46" i="2"/>
  <c r="G47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5" i="2"/>
  <c r="G6" i="2"/>
  <c r="G7" i="2"/>
  <c r="G8" i="2"/>
  <c r="G9" i="2"/>
  <c r="G11" i="2"/>
  <c r="G12" i="2"/>
  <c r="G13" i="2"/>
  <c r="G14" i="2"/>
  <c r="G17" i="2"/>
  <c r="G18" i="2"/>
  <c r="G20" i="2"/>
  <c r="G21" i="2"/>
  <c r="G19" i="2"/>
  <c r="G48" i="2" l="1"/>
  <c r="D46" i="2"/>
  <c r="D45" i="2"/>
  <c r="D44" i="2"/>
  <c r="D43" i="2"/>
  <c r="D42" i="2"/>
  <c r="D41" i="2"/>
  <c r="D40" i="2"/>
  <c r="D39" i="2"/>
  <c r="D38" i="2"/>
  <c r="D37" i="2"/>
  <c r="D35" i="2"/>
  <c r="D34" i="2"/>
  <c r="D33" i="2"/>
  <c r="D32" i="2"/>
  <c r="D31" i="2"/>
  <c r="D30" i="2"/>
  <c r="D29" i="2"/>
  <c r="D28" i="2"/>
  <c r="C27" i="2"/>
  <c r="D27" i="2" s="1"/>
  <c r="D26" i="2"/>
  <c r="D25" i="2"/>
  <c r="C24" i="2"/>
  <c r="D24" i="2" s="1"/>
  <c r="D23" i="2"/>
  <c r="D21" i="2"/>
  <c r="D20" i="2"/>
  <c r="C19" i="2"/>
  <c r="D19" i="2" s="1"/>
  <c r="D18" i="2"/>
  <c r="C17" i="2"/>
  <c r="D17" i="2" s="1"/>
  <c r="D16" i="2"/>
  <c r="D15" i="2"/>
  <c r="D14" i="2"/>
  <c r="D13" i="2"/>
  <c r="D12" i="2"/>
  <c r="D11" i="2"/>
  <c r="D9" i="2"/>
  <c r="D8" i="2"/>
  <c r="C8" i="2"/>
  <c r="D7" i="2"/>
  <c r="C6" i="2"/>
  <c r="D6" i="2" s="1"/>
  <c r="D5" i="2"/>
  <c r="C5" i="2"/>
  <c r="D43" i="1" l="1"/>
  <c r="D35" i="1" l="1"/>
  <c r="D36" i="1"/>
  <c r="D37" i="1"/>
  <c r="D38" i="1"/>
  <c r="D39" i="1"/>
  <c r="D40" i="1"/>
  <c r="D41" i="1"/>
  <c r="D42" i="1"/>
  <c r="D34" i="1"/>
  <c r="D22" i="1"/>
  <c r="D23" i="1"/>
  <c r="D25" i="1"/>
  <c r="D26" i="1"/>
  <c r="D27" i="1"/>
  <c r="D28" i="1"/>
  <c r="D29" i="1"/>
  <c r="D30" i="1"/>
  <c r="D31" i="1"/>
  <c r="D32" i="1"/>
  <c r="D20" i="1"/>
  <c r="D9" i="1"/>
  <c r="D10" i="1"/>
  <c r="D11" i="1"/>
  <c r="D12" i="1"/>
  <c r="D13" i="1"/>
  <c r="D15" i="1"/>
  <c r="D17" i="1"/>
  <c r="D18" i="1"/>
  <c r="D8" i="1"/>
  <c r="D5" i="1"/>
  <c r="D7" i="1"/>
  <c r="C24" i="1"/>
  <c r="D24" i="1" s="1"/>
  <c r="C21" i="1"/>
  <c r="D21" i="1" s="1"/>
  <c r="C16" i="1"/>
  <c r="D16" i="1" s="1"/>
  <c r="C6" i="1"/>
  <c r="D6" i="1" s="1"/>
  <c r="C3" i="1"/>
  <c r="C4" i="1" s="1"/>
  <c r="D3" i="1" l="1"/>
  <c r="D4" i="1"/>
  <c r="C14" i="1"/>
  <c r="D14" i="1" s="1"/>
</calcChain>
</file>

<file path=xl/sharedStrings.xml><?xml version="1.0" encoding="utf-8"?>
<sst xmlns="http://schemas.openxmlformats.org/spreadsheetml/2006/main" count="147" uniqueCount="76">
  <si>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</si>
  <si>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</si>
  <si>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</si>
  <si>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</si>
  <si>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</si>
  <si>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</si>
  <si>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</si>
  <si>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</si>
  <si>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</si>
  <si>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</si>
  <si>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</si>
  <si>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</si>
  <si>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</si>
  <si>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</si>
  <si>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</si>
  <si>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</si>
  <si>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</si>
  <si>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</si>
  <si>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</si>
  <si>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</si>
  <si>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</si>
  <si>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</si>
  <si>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</si>
  <si>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</si>
  <si>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</si>
  <si>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</si>
  <si>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</si>
  <si>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</si>
  <si>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</si>
  <si>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</si>
  <si>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</si>
  <si>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</si>
  <si>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</si>
  <si>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</si>
  <si>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</si>
  <si>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</si>
  <si>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</si>
  <si>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</si>
  <si>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</si>
  <si>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</si>
  <si>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</si>
  <si>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</si>
  <si>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</si>
  <si>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</si>
  <si>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</si>
  <si>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</si>
  <si>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</si>
  <si>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</si>
  <si>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</si>
  <si>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</si>
  <si>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</si>
  <si>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</si>
  <si>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</si>
  <si>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</si>
  <si>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AUSENTE</t>
  </si>
  <si>
    <t>EQUIPAMENTOS PÚBLICOS EXISTENTES</t>
  </si>
  <si>
    <t>ÁREA TOTAL DO PARQUE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</si>
  <si>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</si>
  <si>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</si>
  <si>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</si>
  <si>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</si>
  <si>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</si>
  <si>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</si>
  <si>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</si>
  <si>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</si>
  <si>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BOA VISTA TRECHO 2</t>
  </si>
  <si>
    <t>BOSQUE</t>
  </si>
  <si>
    <t>DECK</t>
  </si>
  <si>
    <t>TRECHO DE CANALIZAÇÃO ABERTA</t>
  </si>
  <si>
    <t>VEGETAÇÃO</t>
  </si>
  <si>
    <t>Total</t>
  </si>
  <si>
    <t>Em APP</t>
  </si>
  <si>
    <t>DOMINIALIDADE (ÁREA PÚBLICA)</t>
  </si>
  <si>
    <t>ÁREA (m2)</t>
  </si>
  <si>
    <t>ÁREA(%)</t>
  </si>
  <si>
    <t>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</si>
</sst>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4" fontId="0" fillId="0" borderId="2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Border="1"/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19" workbookViewId="0">
      <selection activeCell="G15" sqref="G15"/>
    </sheetView>
  </sheetViews>
  <sheetFormatPr defaultRowHeight="15" x14ac:dyDescent="0.25"/>
  <cols>
    <col min="2" max="2" width="74.42578125" bestFit="1" customWidth="1"/>
    <col min="3" max="3" width="12.140625" customWidth="1"/>
    <col min="4" max="4" width="14" customWidth="1"/>
    <col min="5" max="5" width="2.7109375" customWidth="1"/>
  </cols>
  <sheetData>
    <row r="1" spans="1:8" ht="34.5" customHeight="1" x14ac:dyDescent="0.25">
      <c r="A1" s="37" t="s">
        <v>65</v>
      </c>
      <c r="B1" s="38"/>
      <c r="C1" s="38"/>
      <c r="D1" s="39"/>
    </row>
    <row r="2" spans="1:8" x14ac:dyDescent="0.25">
      <c r="A2" s="17" t="s">
        <v>1</v>
      </c>
      <c r="B2" s="17" t="s">
        <v>2</v>
      </c>
      <c r="C2" s="17" t="s">
        <v>3</v>
      </c>
      <c r="D2" s="17" t="s">
        <v>4</v>
      </c>
    </row>
    <row r="3" spans="1:8" x14ac:dyDescent="0.25">
      <c r="A3" s="18">
        <v>1</v>
      </c>
      <c r="B3" s="19" t="s">
        <v>8</v>
      </c>
      <c r="C3" s="20">
        <f>(1*420)+(2*477.0134)</f>
        <v>1374.0268000000001</v>
      </c>
      <c r="D3" s="20">
        <f t="shared" ref="D3:D8" si="0">(C3*100)/$C$45</f>
        <v>1.4398959941701071</v>
      </c>
    </row>
    <row r="4" spans="1:8" x14ac:dyDescent="0.25">
      <c r="A4" s="18">
        <v>2</v>
      </c>
      <c r="B4" s="19" t="s">
        <v>9</v>
      </c>
      <c r="C4" s="20">
        <f>4496.7502-C3</f>
        <v>3122.7234000000003</v>
      </c>
      <c r="D4" s="20">
        <f t="shared" si="0"/>
        <v>3.2724230084604295</v>
      </c>
    </row>
    <row r="5" spans="1:8" x14ac:dyDescent="0.25">
      <c r="A5" s="18">
        <v>3</v>
      </c>
      <c r="B5" s="19" t="s">
        <v>10</v>
      </c>
      <c r="C5" s="20">
        <v>1253.9138</v>
      </c>
      <c r="D5" s="20">
        <f t="shared" si="0"/>
        <v>1.3140249212421597</v>
      </c>
      <c r="G5" s="10"/>
    </row>
    <row r="6" spans="1:8" x14ac:dyDescent="0.25">
      <c r="A6" s="18" t="s">
        <v>11</v>
      </c>
      <c r="B6" s="19" t="s">
        <v>12</v>
      </c>
      <c r="C6" s="20">
        <f>C5</f>
        <v>1253.9138</v>
      </c>
      <c r="D6" s="20">
        <f t="shared" si="0"/>
        <v>1.3140249212421597</v>
      </c>
    </row>
    <row r="7" spans="1:8" x14ac:dyDescent="0.25">
      <c r="A7" s="18" t="s">
        <v>13</v>
      </c>
      <c r="B7" s="19" t="s">
        <v>14</v>
      </c>
      <c r="C7" s="20">
        <v>0</v>
      </c>
      <c r="D7" s="20">
        <f t="shared" si="0"/>
        <v>0</v>
      </c>
    </row>
    <row r="8" spans="1:8" x14ac:dyDescent="0.25">
      <c r="A8" s="18">
        <v>4</v>
      </c>
      <c r="B8" s="19" t="s">
        <v>17</v>
      </c>
      <c r="C8" s="20">
        <v>0</v>
      </c>
      <c r="D8" s="20">
        <f t="shared" si="0"/>
        <v>0</v>
      </c>
    </row>
    <row r="9" spans="1:8" x14ac:dyDescent="0.25">
      <c r="A9" s="18" t="s">
        <v>18</v>
      </c>
      <c r="B9" s="19" t="s">
        <v>12</v>
      </c>
      <c r="C9" s="20">
        <v>0</v>
      </c>
      <c r="D9" s="20">
        <f t="shared" ref="D9:D43" si="1">(C9*100)/$C$45</f>
        <v>0</v>
      </c>
    </row>
    <row r="10" spans="1:8" x14ac:dyDescent="0.25">
      <c r="A10" s="18" t="s">
        <v>19</v>
      </c>
      <c r="B10" s="19" t="s">
        <v>14</v>
      </c>
      <c r="C10" s="20">
        <v>0</v>
      </c>
      <c r="D10" s="20">
        <f t="shared" si="1"/>
        <v>0</v>
      </c>
    </row>
    <row r="11" spans="1:8" x14ac:dyDescent="0.25">
      <c r="A11" s="18">
        <v>5</v>
      </c>
      <c r="B11" s="29" t="s">
        <v>66</v>
      </c>
      <c r="C11" s="20">
        <v>4646.8662000000004</v>
      </c>
      <c r="D11" s="20">
        <f t="shared" si="1"/>
        <v>4.869631383335804</v>
      </c>
    </row>
    <row r="12" spans="1:8" x14ac:dyDescent="0.25">
      <c r="A12" s="18">
        <v>6</v>
      </c>
      <c r="B12" s="19" t="s">
        <v>20</v>
      </c>
      <c r="C12" s="20">
        <v>1338.9009000000001</v>
      </c>
      <c r="D12" s="20">
        <f t="shared" si="1"/>
        <v>1.4030862007209399</v>
      </c>
    </row>
    <row r="13" spans="1:8" x14ac:dyDescent="0.25">
      <c r="A13" s="18">
        <v>7</v>
      </c>
      <c r="B13" s="19" t="s">
        <v>21</v>
      </c>
      <c r="C13" s="20">
        <v>486.15359999999998</v>
      </c>
      <c r="D13" s="20">
        <f t="shared" si="1"/>
        <v>0.50945921956644258</v>
      </c>
      <c r="H13" s="10"/>
    </row>
    <row r="14" spans="1:8" x14ac:dyDescent="0.25">
      <c r="A14" s="18">
        <v>8</v>
      </c>
      <c r="B14" s="19" t="s">
        <v>22</v>
      </c>
      <c r="C14" s="20">
        <f>C45-(C3+C4+C5+C11+C12+C13+C16+C17+C18+C20+C21+C22+C24+C25+C27+C29+C34+C40)</f>
        <v>55238.602299999999</v>
      </c>
      <c r="D14" s="20">
        <f t="shared" si="1"/>
        <v>57.886674535988412</v>
      </c>
    </row>
    <row r="15" spans="1:8" x14ac:dyDescent="0.25">
      <c r="A15" s="18">
        <v>9</v>
      </c>
      <c r="B15" s="19" t="s">
        <v>23</v>
      </c>
      <c r="C15" s="20">
        <v>0</v>
      </c>
      <c r="D15" s="20">
        <f t="shared" si="1"/>
        <v>0</v>
      </c>
    </row>
    <row r="16" spans="1:8" x14ac:dyDescent="0.25">
      <c r="A16" s="18">
        <v>10</v>
      </c>
      <c r="B16" s="19" t="s">
        <v>24</v>
      </c>
      <c r="C16" s="20">
        <f>973.2406+1039.3693</f>
        <v>2012.6098999999999</v>
      </c>
      <c r="D16" s="20">
        <f t="shared" si="1"/>
        <v>2.1090920008526028</v>
      </c>
    </row>
    <row r="17" spans="1:8" x14ac:dyDescent="0.25">
      <c r="A17" s="18">
        <v>11</v>
      </c>
      <c r="B17" s="19" t="s">
        <v>25</v>
      </c>
      <c r="C17" s="20">
        <v>478.9477</v>
      </c>
      <c r="D17" s="20">
        <f t="shared" si="1"/>
        <v>0.50190787737690856</v>
      </c>
    </row>
    <row r="18" spans="1:8" x14ac:dyDescent="0.25">
      <c r="A18" s="18">
        <v>12</v>
      </c>
      <c r="B18" s="25" t="s">
        <v>26</v>
      </c>
      <c r="C18" s="20">
        <v>1352.6585</v>
      </c>
      <c r="D18" s="20">
        <f t="shared" si="1"/>
        <v>1.4175033235379002</v>
      </c>
      <c r="H18" s="10"/>
    </row>
    <row r="19" spans="1:8" x14ac:dyDescent="0.25">
      <c r="A19" s="21">
        <v>13</v>
      </c>
      <c r="B19" s="22" t="s">
        <v>27</v>
      </c>
      <c r="C19" s="35"/>
      <c r="D19" s="36"/>
    </row>
    <row r="20" spans="1:8" x14ac:dyDescent="0.25">
      <c r="A20" s="23" t="s">
        <v>28</v>
      </c>
      <c r="B20" s="19" t="s">
        <v>29</v>
      </c>
      <c r="C20" s="20">
        <v>298.60340000000002</v>
      </c>
      <c r="D20" s="20">
        <f t="shared" si="1"/>
        <v>0.3129180882829754</v>
      </c>
    </row>
    <row r="21" spans="1:8" x14ac:dyDescent="0.25">
      <c r="A21" s="23" t="s">
        <v>30</v>
      </c>
      <c r="B21" s="19" t="s">
        <v>31</v>
      </c>
      <c r="C21" s="20">
        <f>6329.291+2117.912</f>
        <v>8447.2029999999995</v>
      </c>
      <c r="D21" s="20">
        <f t="shared" si="1"/>
        <v>8.852151764173529</v>
      </c>
    </row>
    <row r="22" spans="1:8" x14ac:dyDescent="0.25">
      <c r="A22" s="23" t="s">
        <v>32</v>
      </c>
      <c r="B22" s="19" t="s">
        <v>33</v>
      </c>
      <c r="C22" s="20">
        <v>115.7</v>
      </c>
      <c r="D22" s="20">
        <f t="shared" si="1"/>
        <v>0.12124651900929542</v>
      </c>
    </row>
    <row r="23" spans="1:8" x14ac:dyDescent="0.25">
      <c r="A23" s="23" t="s">
        <v>34</v>
      </c>
      <c r="B23" s="29" t="s">
        <v>35</v>
      </c>
      <c r="C23" s="20">
        <v>0</v>
      </c>
      <c r="D23" s="20">
        <f t="shared" si="1"/>
        <v>0</v>
      </c>
    </row>
    <row r="24" spans="1:8" x14ac:dyDescent="0.25">
      <c r="A24" s="23" t="s">
        <v>36</v>
      </c>
      <c r="B24" s="19" t="s">
        <v>37</v>
      </c>
      <c r="C24" s="20">
        <f>520.8434+520.8434</f>
        <v>1041.6867999999999</v>
      </c>
      <c r="D24" s="20">
        <f t="shared" si="1"/>
        <v>1.0916240138109949</v>
      </c>
    </row>
    <row r="25" spans="1:8" x14ac:dyDescent="0.25">
      <c r="A25" s="23" t="s">
        <v>38</v>
      </c>
      <c r="B25" s="19" t="s">
        <v>39</v>
      </c>
      <c r="C25" s="20">
        <v>325</v>
      </c>
      <c r="D25" s="20">
        <f t="shared" si="1"/>
        <v>0.34058010957667256</v>
      </c>
    </row>
    <row r="26" spans="1:8" x14ac:dyDescent="0.25">
      <c r="A26" s="23" t="s">
        <v>40</v>
      </c>
      <c r="B26" s="19" t="s">
        <v>41</v>
      </c>
      <c r="C26" s="20">
        <v>0</v>
      </c>
      <c r="D26" s="20">
        <f t="shared" si="1"/>
        <v>0</v>
      </c>
    </row>
    <row r="27" spans="1:8" x14ac:dyDescent="0.25">
      <c r="A27" s="23" t="s">
        <v>42</v>
      </c>
      <c r="B27" s="19" t="s">
        <v>43</v>
      </c>
      <c r="C27" s="20">
        <v>1390.8681999999999</v>
      </c>
      <c r="D27" s="20">
        <f t="shared" si="1"/>
        <v>1.4575447506544901</v>
      </c>
    </row>
    <row r="28" spans="1:8" x14ac:dyDescent="0.25">
      <c r="A28" s="23" t="s">
        <v>44</v>
      </c>
      <c r="B28" s="19" t="s">
        <v>45</v>
      </c>
      <c r="C28" s="20">
        <v>0</v>
      </c>
      <c r="D28" s="20">
        <f t="shared" si="1"/>
        <v>0</v>
      </c>
    </row>
    <row r="29" spans="1:8" x14ac:dyDescent="0.25">
      <c r="A29" s="24" t="s">
        <v>46</v>
      </c>
      <c r="B29" s="19" t="s">
        <v>47</v>
      </c>
      <c r="C29" s="20">
        <v>72</v>
      </c>
      <c r="D29" s="20">
        <f t="shared" si="1"/>
        <v>7.5451593506216691E-2</v>
      </c>
    </row>
    <row r="30" spans="1:8" x14ac:dyDescent="0.25">
      <c r="A30" s="23" t="s">
        <v>48</v>
      </c>
      <c r="B30" s="19" t="s">
        <v>49</v>
      </c>
      <c r="C30" s="20">
        <v>0</v>
      </c>
      <c r="D30" s="20">
        <f t="shared" si="1"/>
        <v>0</v>
      </c>
    </row>
    <row r="31" spans="1:8" x14ac:dyDescent="0.25">
      <c r="A31" s="23" t="s">
        <v>50</v>
      </c>
      <c r="B31" s="19" t="s">
        <v>51</v>
      </c>
      <c r="C31" s="20">
        <v>0</v>
      </c>
      <c r="D31" s="20">
        <f t="shared" si="1"/>
        <v>0</v>
      </c>
      <c r="F31" s="10"/>
    </row>
    <row r="32" spans="1:8" x14ac:dyDescent="0.25">
      <c r="A32" s="23">
        <v>14</v>
      </c>
      <c r="B32" s="29" t="s">
        <v>52</v>
      </c>
      <c r="C32" s="20">
        <v>0</v>
      </c>
      <c r="D32" s="20">
        <f t="shared" si="1"/>
        <v>0</v>
      </c>
    </row>
    <row r="33" spans="1:4" x14ac:dyDescent="0.25">
      <c r="A33" s="23">
        <v>15</v>
      </c>
      <c r="B33" s="19" t="s">
        <v>53</v>
      </c>
      <c r="C33" s="35" t="s">
        <v>54</v>
      </c>
      <c r="D33" s="36"/>
    </row>
    <row r="34" spans="1:4" x14ac:dyDescent="0.25">
      <c r="A34" s="23">
        <v>16</v>
      </c>
      <c r="B34" s="29" t="s">
        <v>55</v>
      </c>
      <c r="C34" s="20">
        <v>12403.0355</v>
      </c>
      <c r="D34" s="20">
        <f t="shared" si="1"/>
        <v>12.997622122071876</v>
      </c>
    </row>
    <row r="35" spans="1:4" s="1" customFormat="1" x14ac:dyDescent="0.25">
      <c r="A35" s="23">
        <v>17</v>
      </c>
      <c r="B35" s="25" t="s">
        <v>57</v>
      </c>
      <c r="C35" s="20">
        <v>0</v>
      </c>
      <c r="D35" s="20">
        <f t="shared" si="1"/>
        <v>0</v>
      </c>
    </row>
    <row r="36" spans="1:4" s="1" customFormat="1" x14ac:dyDescent="0.25">
      <c r="A36" s="23">
        <v>18</v>
      </c>
      <c r="B36" s="25" t="s">
        <v>58</v>
      </c>
      <c r="C36" s="20">
        <v>0</v>
      </c>
      <c r="D36" s="20">
        <f t="shared" si="1"/>
        <v>0</v>
      </c>
    </row>
    <row r="37" spans="1:4" s="1" customFormat="1" x14ac:dyDescent="0.25">
      <c r="A37" s="23" t="s">
        <v>59</v>
      </c>
      <c r="B37" s="25" t="s">
        <v>12</v>
      </c>
      <c r="C37" s="20">
        <v>0</v>
      </c>
      <c r="D37" s="20">
        <f t="shared" si="1"/>
        <v>0</v>
      </c>
    </row>
    <row r="38" spans="1:4" s="1" customFormat="1" x14ac:dyDescent="0.25">
      <c r="A38" s="23" t="s">
        <v>60</v>
      </c>
      <c r="B38" s="25" t="s">
        <v>14</v>
      </c>
      <c r="C38" s="20">
        <v>0</v>
      </c>
      <c r="D38" s="20">
        <f t="shared" si="1"/>
        <v>0</v>
      </c>
    </row>
    <row r="39" spans="1:4" s="1" customFormat="1" x14ac:dyDescent="0.25">
      <c r="A39" s="23">
        <v>19</v>
      </c>
      <c r="B39" s="25" t="s">
        <v>61</v>
      </c>
      <c r="C39" s="20">
        <v>0</v>
      </c>
      <c r="D39" s="20">
        <f t="shared" si="1"/>
        <v>0</v>
      </c>
    </row>
    <row r="40" spans="1:4" s="1" customFormat="1" x14ac:dyDescent="0.25">
      <c r="A40" s="23">
        <v>20</v>
      </c>
      <c r="B40" s="25" t="s">
        <v>62</v>
      </c>
      <c r="C40" s="20">
        <v>25.92</v>
      </c>
      <c r="D40" s="20">
        <f t="shared" si="1"/>
        <v>2.7162573662238006E-2</v>
      </c>
    </row>
    <row r="41" spans="1:4" s="1" customFormat="1" x14ac:dyDescent="0.25">
      <c r="A41" s="23">
        <v>21</v>
      </c>
      <c r="B41" s="25" t="s">
        <v>63</v>
      </c>
      <c r="C41" s="20">
        <v>0</v>
      </c>
      <c r="D41" s="20">
        <f t="shared" si="1"/>
        <v>0</v>
      </c>
    </row>
    <row r="42" spans="1:4" s="1" customFormat="1" x14ac:dyDescent="0.25">
      <c r="A42" s="23">
        <v>22</v>
      </c>
      <c r="B42" s="25" t="s">
        <v>64</v>
      </c>
      <c r="C42" s="20">
        <v>0</v>
      </c>
      <c r="D42" s="20">
        <f t="shared" si="1"/>
        <v>0</v>
      </c>
    </row>
    <row r="43" spans="1:4" s="1" customFormat="1" x14ac:dyDescent="0.25">
      <c r="A43" s="23">
        <v>23</v>
      </c>
      <c r="B43" s="25" t="s">
        <v>67</v>
      </c>
      <c r="C43" s="20">
        <v>0</v>
      </c>
      <c r="D43" s="20">
        <f t="shared" si="1"/>
        <v>0</v>
      </c>
    </row>
    <row r="44" spans="1:4" s="1" customFormat="1" x14ac:dyDescent="0.25">
      <c r="A44" s="23">
        <v>24</v>
      </c>
      <c r="B44" s="25" t="s">
        <v>68</v>
      </c>
      <c r="C44" s="20">
        <v>0</v>
      </c>
      <c r="D44" s="20">
        <v>0</v>
      </c>
    </row>
    <row r="45" spans="1:4" x14ac:dyDescent="0.25">
      <c r="A45" s="26"/>
      <c r="B45" s="27" t="s">
        <v>56</v>
      </c>
      <c r="C45" s="28">
        <v>95425.42</v>
      </c>
      <c r="D45" s="28">
        <v>100</v>
      </c>
    </row>
  </sheetData>
  <mergeCells count="3">
    <mergeCell ref="C33:D33"/>
    <mergeCell ref="C19:D19"/>
    <mergeCell ref="A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B1" zoomScale="85" zoomScaleNormal="85" workbookViewId="0">
      <selection activeCell="K35" sqref="K35"/>
    </sheetView>
  </sheetViews>
  <sheetFormatPr defaultRowHeight="15" x14ac:dyDescent="0.25"/>
  <cols>
    <col min="2" max="2" width="63.140625" bestFit="1" customWidth="1"/>
    <col min="3" max="3" width="10" bestFit="1" customWidth="1"/>
    <col min="5" max="5" width="9.140625" style="33"/>
    <col min="7" max="7" width="14.28515625" bestFit="1" customWidth="1"/>
    <col min="14" max="14" width="15" customWidth="1"/>
    <col min="15" max="15" width="15.140625" customWidth="1"/>
  </cols>
  <sheetData>
    <row r="1" spans="1:15" x14ac:dyDescent="0.25">
      <c r="A1" s="41" t="s">
        <v>65</v>
      </c>
      <c r="B1" s="41"/>
      <c r="C1" s="41"/>
      <c r="D1" s="41"/>
      <c r="E1" s="41"/>
      <c r="F1" s="41"/>
      <c r="G1" s="41"/>
    </row>
    <row r="2" spans="1:15" x14ac:dyDescent="0.25">
      <c r="A2" s="41"/>
      <c r="B2" s="41"/>
      <c r="C2" s="41"/>
      <c r="D2" s="41"/>
      <c r="E2" s="41"/>
      <c r="F2" s="41"/>
      <c r="G2" s="41"/>
    </row>
    <row r="3" spans="1:15" x14ac:dyDescent="0.25">
      <c r="A3" s="16"/>
      <c r="B3" s="16"/>
      <c r="C3" s="16"/>
      <c r="D3" s="16"/>
      <c r="E3" s="44" t="s">
        <v>0</v>
      </c>
      <c r="F3" s="45"/>
      <c r="G3" s="46"/>
    </row>
    <row r="4" spans="1:15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15" x14ac:dyDescent="0.25">
      <c r="A5" s="3">
        <v>1</v>
      </c>
      <c r="B5" s="4" t="s">
        <v>8</v>
      </c>
      <c r="C5" s="5">
        <f>(1*420)+(2*477.0134)</f>
        <v>1374.0268000000001</v>
      </c>
      <c r="D5" s="5">
        <f>(C5*100)/$C$48</f>
        <v>1.4398959941701071</v>
      </c>
      <c r="E5" s="32"/>
      <c r="F5" s="5"/>
      <c r="G5" s="5">
        <f t="shared" ref="G5:G18" si="0">E5*C5</f>
        <v>0</v>
      </c>
    </row>
    <row r="6" spans="1:15" x14ac:dyDescent="0.25">
      <c r="A6" s="3">
        <v>2</v>
      </c>
      <c r="B6" s="4" t="s">
        <v>9</v>
      </c>
      <c r="C6" s="5">
        <f>4496.7502-C5</f>
        <v>3122.7234000000003</v>
      </c>
      <c r="D6" s="5">
        <f t="shared" ref="D6:D9" si="1">(C6*100)/$C$48</f>
        <v>3.2724230084604295</v>
      </c>
      <c r="E6" s="32"/>
      <c r="F6" s="5"/>
      <c r="G6" s="5">
        <f t="shared" si="0"/>
        <v>0</v>
      </c>
      <c r="I6" s="44" t="s">
        <v>69</v>
      </c>
      <c r="J6" s="45"/>
      <c r="K6" s="46"/>
      <c r="N6" s="40" t="s">
        <v>72</v>
      </c>
      <c r="O6" s="40"/>
    </row>
    <row r="7" spans="1:15" x14ac:dyDescent="0.25">
      <c r="A7" s="3">
        <v>3</v>
      </c>
      <c r="B7" s="15" t="s">
        <v>10</v>
      </c>
      <c r="C7" s="5">
        <v>1253.9138</v>
      </c>
      <c r="D7" s="5">
        <f t="shared" si="1"/>
        <v>1.3140249212421597</v>
      </c>
      <c r="E7" s="32"/>
      <c r="F7" s="5"/>
      <c r="G7" s="5">
        <f t="shared" si="0"/>
        <v>0</v>
      </c>
      <c r="I7" s="4" t="s">
        <v>70</v>
      </c>
      <c r="J7" s="34">
        <f>C7</f>
        <v>1253.9138</v>
      </c>
      <c r="K7" s="34">
        <v>100</v>
      </c>
      <c r="N7" s="3" t="s">
        <v>73</v>
      </c>
      <c r="O7" s="3" t="s">
        <v>74</v>
      </c>
    </row>
    <row r="8" spans="1:15" x14ac:dyDescent="0.25">
      <c r="A8" s="3" t="s">
        <v>11</v>
      </c>
      <c r="B8" s="15" t="s">
        <v>12</v>
      </c>
      <c r="C8" s="5">
        <f>C7</f>
        <v>1253.9138</v>
      </c>
      <c r="D8" s="5">
        <f t="shared" si="1"/>
        <v>1.3140249212421597</v>
      </c>
      <c r="E8" s="32"/>
      <c r="F8" s="5"/>
      <c r="G8" s="5">
        <f t="shared" si="0"/>
        <v>0</v>
      </c>
      <c r="I8" s="4" t="s">
        <v>71</v>
      </c>
      <c r="J8" s="34">
        <f>C8</f>
        <v>1253.9138</v>
      </c>
      <c r="K8" s="34">
        <f>J8*K7/J7</f>
        <v>100</v>
      </c>
      <c r="N8" s="5">
        <f>C48</f>
        <v>95425.42</v>
      </c>
      <c r="O8" s="5">
        <v>100</v>
      </c>
    </row>
    <row r="9" spans="1:15" x14ac:dyDescent="0.25">
      <c r="A9" s="3" t="s">
        <v>13</v>
      </c>
      <c r="B9" s="15" t="s">
        <v>14</v>
      </c>
      <c r="C9" s="5">
        <v>0</v>
      </c>
      <c r="D9" s="5">
        <f t="shared" si="1"/>
        <v>0</v>
      </c>
      <c r="E9" s="32"/>
      <c r="F9" s="5"/>
      <c r="G9" s="5">
        <f t="shared" si="0"/>
        <v>0</v>
      </c>
    </row>
    <row r="10" spans="1:15" x14ac:dyDescent="0.25">
      <c r="A10" s="3" t="s">
        <v>15</v>
      </c>
      <c r="B10" s="15" t="s">
        <v>16</v>
      </c>
      <c r="C10" s="42" t="s">
        <v>75</v>
      </c>
      <c r="D10" s="43"/>
      <c r="E10" s="32"/>
      <c r="F10" s="5"/>
      <c r="G10" s="5"/>
    </row>
    <row r="11" spans="1:15" x14ac:dyDescent="0.25">
      <c r="A11" s="3">
        <v>4</v>
      </c>
      <c r="B11" s="15" t="s">
        <v>17</v>
      </c>
      <c r="C11" s="5">
        <v>0</v>
      </c>
      <c r="D11" s="5">
        <f>(C11*100)/$C$48</f>
        <v>0</v>
      </c>
      <c r="E11" s="32"/>
      <c r="F11" s="5"/>
      <c r="G11" s="5">
        <f t="shared" si="0"/>
        <v>0</v>
      </c>
    </row>
    <row r="12" spans="1:15" x14ac:dyDescent="0.25">
      <c r="A12" s="3" t="s">
        <v>18</v>
      </c>
      <c r="B12" s="15" t="s">
        <v>12</v>
      </c>
      <c r="C12" s="5">
        <v>0</v>
      </c>
      <c r="D12" s="5">
        <f t="shared" ref="D12:D46" si="2">(C12*100)/$C$48</f>
        <v>0</v>
      </c>
      <c r="E12" s="32"/>
      <c r="F12" s="5"/>
      <c r="G12" s="5">
        <f t="shared" si="0"/>
        <v>0</v>
      </c>
    </row>
    <row r="13" spans="1:15" x14ac:dyDescent="0.25">
      <c r="A13" s="3" t="s">
        <v>19</v>
      </c>
      <c r="B13" s="15" t="s">
        <v>14</v>
      </c>
      <c r="C13" s="5">
        <v>0</v>
      </c>
      <c r="D13" s="5">
        <f t="shared" si="2"/>
        <v>0</v>
      </c>
      <c r="E13" s="32"/>
      <c r="F13" s="5"/>
      <c r="G13" s="5">
        <f t="shared" si="0"/>
        <v>0</v>
      </c>
    </row>
    <row r="14" spans="1:15" x14ac:dyDescent="0.25">
      <c r="A14" s="3">
        <v>5</v>
      </c>
      <c r="B14" s="4" t="s">
        <v>66</v>
      </c>
      <c r="C14" s="5">
        <v>4646.8662000000004</v>
      </c>
      <c r="D14" s="5">
        <f t="shared" si="2"/>
        <v>4.869631383335804</v>
      </c>
      <c r="E14" s="32"/>
      <c r="F14" s="5"/>
      <c r="G14" s="5">
        <f t="shared" si="0"/>
        <v>0</v>
      </c>
    </row>
    <row r="15" spans="1:15" x14ac:dyDescent="0.25">
      <c r="A15" s="3">
        <v>6</v>
      </c>
      <c r="B15" s="4" t="s">
        <v>20</v>
      </c>
      <c r="C15" s="5">
        <v>1338.9009000000001</v>
      </c>
      <c r="D15" s="5">
        <f t="shared" si="2"/>
        <v>1.4030862007209399</v>
      </c>
      <c r="E15" s="32"/>
      <c r="F15" s="5">
        <f>C15/36</f>
        <v>37.191691666666671</v>
      </c>
      <c r="G15" s="5">
        <f>F15*96.11</f>
        <v>3574.4934860833337</v>
      </c>
    </row>
    <row r="16" spans="1:15" x14ac:dyDescent="0.25">
      <c r="A16" s="3">
        <v>7</v>
      </c>
      <c r="B16" s="4" t="s">
        <v>21</v>
      </c>
      <c r="C16" s="5">
        <v>486.15359999999998</v>
      </c>
      <c r="D16" s="5">
        <f t="shared" si="2"/>
        <v>0.50945921956644258</v>
      </c>
      <c r="E16" s="32"/>
      <c r="F16" s="5">
        <f>C16/36</f>
        <v>13.504266666666666</v>
      </c>
      <c r="G16" s="5">
        <f>F16*96.11</f>
        <v>1297.8950693333334</v>
      </c>
    </row>
    <row r="17" spans="1:7" x14ac:dyDescent="0.25">
      <c r="A17" s="3">
        <v>8</v>
      </c>
      <c r="B17" s="4" t="s">
        <v>22</v>
      </c>
      <c r="C17" s="5">
        <f>C48-(C5+C6+C7+C14+C15+C16+C19+C20+C21+C23+C24+C25+C27+C28+C30+C32+C37+C43)</f>
        <v>55238.602299999999</v>
      </c>
      <c r="D17" s="5">
        <f t="shared" si="2"/>
        <v>57.886674535988412</v>
      </c>
      <c r="E17" s="32">
        <v>4</v>
      </c>
      <c r="F17" s="5"/>
      <c r="G17" s="5">
        <f t="shared" si="0"/>
        <v>220954.40919999999</v>
      </c>
    </row>
    <row r="18" spans="1:7" x14ac:dyDescent="0.25">
      <c r="A18" s="3">
        <v>9</v>
      </c>
      <c r="B18" s="4" t="s">
        <v>23</v>
      </c>
      <c r="C18" s="5">
        <v>0</v>
      </c>
      <c r="D18" s="5">
        <f t="shared" si="2"/>
        <v>0</v>
      </c>
      <c r="E18" s="32"/>
      <c r="F18" s="5"/>
      <c r="G18" s="5">
        <f t="shared" si="0"/>
        <v>0</v>
      </c>
    </row>
    <row r="19" spans="1:7" x14ac:dyDescent="0.25">
      <c r="A19" s="3">
        <v>10</v>
      </c>
      <c r="B19" s="4" t="s">
        <v>24</v>
      </c>
      <c r="C19" s="5">
        <f>973.2406+1039.3693</f>
        <v>2012.6098999999999</v>
      </c>
      <c r="D19" s="5">
        <f t="shared" si="2"/>
        <v>2.1090920008526028</v>
      </c>
      <c r="E19" s="32">
        <v>69.790000000000006</v>
      </c>
      <c r="F19" s="5"/>
      <c r="G19" s="5">
        <f>E19*C19</f>
        <v>140460.04492099999</v>
      </c>
    </row>
    <row r="20" spans="1:7" x14ac:dyDescent="0.25">
      <c r="A20" s="3">
        <v>11</v>
      </c>
      <c r="B20" s="4" t="s">
        <v>25</v>
      </c>
      <c r="C20" s="5">
        <v>478.9477</v>
      </c>
      <c r="D20" s="5">
        <f t="shared" si="2"/>
        <v>0.50190787737690856</v>
      </c>
      <c r="E20" s="32"/>
      <c r="F20" s="5"/>
      <c r="G20" s="5">
        <f t="shared" ref="G20:G47" si="3">E20*C20</f>
        <v>0</v>
      </c>
    </row>
    <row r="21" spans="1:7" x14ac:dyDescent="0.25">
      <c r="A21" s="3">
        <v>12</v>
      </c>
      <c r="B21" s="4" t="s">
        <v>26</v>
      </c>
      <c r="C21" s="5">
        <v>1352.6585</v>
      </c>
      <c r="D21" s="5">
        <f t="shared" si="2"/>
        <v>1.4175033235379002</v>
      </c>
      <c r="E21" s="32">
        <v>162.13</v>
      </c>
      <c r="F21" s="5"/>
      <c r="G21" s="5">
        <f t="shared" si="3"/>
        <v>219306.52260500001</v>
      </c>
    </row>
    <row r="22" spans="1:7" x14ac:dyDescent="0.25">
      <c r="A22" s="14">
        <v>13</v>
      </c>
      <c r="B22" s="6" t="s">
        <v>27</v>
      </c>
      <c r="C22" s="30"/>
      <c r="D22" s="31"/>
      <c r="E22" s="32"/>
      <c r="F22" s="5"/>
      <c r="G22" s="5"/>
    </row>
    <row r="23" spans="1:7" x14ac:dyDescent="0.25">
      <c r="A23" s="13" t="s">
        <v>28</v>
      </c>
      <c r="B23" s="4" t="s">
        <v>29</v>
      </c>
      <c r="C23" s="5">
        <v>298.60340000000002</v>
      </c>
      <c r="D23" s="5">
        <f t="shared" si="2"/>
        <v>0.3129180882829754</v>
      </c>
      <c r="E23" s="32">
        <v>83.14</v>
      </c>
      <c r="F23" s="5"/>
      <c r="G23" s="5">
        <f t="shared" si="3"/>
        <v>24825.886676000002</v>
      </c>
    </row>
    <row r="24" spans="1:7" x14ac:dyDescent="0.25">
      <c r="A24" s="13" t="s">
        <v>30</v>
      </c>
      <c r="B24" s="4" t="s">
        <v>31</v>
      </c>
      <c r="C24" s="5">
        <f>6329.291+2117.912</f>
        <v>8447.2029999999995</v>
      </c>
      <c r="D24" s="5">
        <f t="shared" si="2"/>
        <v>8.852151764173529</v>
      </c>
      <c r="E24" s="32">
        <v>121.19</v>
      </c>
      <c r="F24" s="5"/>
      <c r="G24" s="5">
        <f t="shared" si="3"/>
        <v>1023716.5315699999</v>
      </c>
    </row>
    <row r="25" spans="1:7" x14ac:dyDescent="0.25">
      <c r="A25" s="13" t="s">
        <v>32</v>
      </c>
      <c r="B25" s="4" t="s">
        <v>33</v>
      </c>
      <c r="C25" s="5">
        <v>115.7</v>
      </c>
      <c r="D25" s="5">
        <f t="shared" si="2"/>
        <v>0.12124651900929542</v>
      </c>
      <c r="E25" s="32">
        <v>202.54</v>
      </c>
      <c r="F25" s="5"/>
      <c r="G25" s="5">
        <f t="shared" si="3"/>
        <v>23433.878000000001</v>
      </c>
    </row>
    <row r="26" spans="1:7" x14ac:dyDescent="0.25">
      <c r="A26" s="13" t="s">
        <v>34</v>
      </c>
      <c r="B26" s="4" t="s">
        <v>35</v>
      </c>
      <c r="C26" s="5">
        <v>0</v>
      </c>
      <c r="D26" s="5">
        <f t="shared" si="2"/>
        <v>0</v>
      </c>
      <c r="E26" s="32">
        <v>1433.26</v>
      </c>
      <c r="F26" s="5"/>
      <c r="G26" s="5">
        <f t="shared" si="3"/>
        <v>0</v>
      </c>
    </row>
    <row r="27" spans="1:7" x14ac:dyDescent="0.25">
      <c r="A27" s="13" t="s">
        <v>36</v>
      </c>
      <c r="B27" s="4" t="s">
        <v>37</v>
      </c>
      <c r="C27" s="5">
        <f>520.8434+520.8434</f>
        <v>1041.6867999999999</v>
      </c>
      <c r="D27" s="5">
        <f t="shared" si="2"/>
        <v>1.0916240138109949</v>
      </c>
      <c r="E27" s="32">
        <v>183.86</v>
      </c>
      <c r="F27" s="5"/>
      <c r="G27" s="5">
        <f t="shared" si="3"/>
        <v>191524.53504799999</v>
      </c>
    </row>
    <row r="28" spans="1:7" x14ac:dyDescent="0.25">
      <c r="A28" s="13" t="s">
        <v>38</v>
      </c>
      <c r="B28" s="4" t="s">
        <v>39</v>
      </c>
      <c r="C28" s="5">
        <v>325</v>
      </c>
      <c r="D28" s="5">
        <f t="shared" si="2"/>
        <v>0.34058010957667256</v>
      </c>
      <c r="E28" s="32">
        <v>744.43</v>
      </c>
      <c r="F28" s="5"/>
      <c r="G28" s="5">
        <f t="shared" si="3"/>
        <v>241939.74999999997</v>
      </c>
    </row>
    <row r="29" spans="1:7" x14ac:dyDescent="0.25">
      <c r="A29" s="13" t="s">
        <v>40</v>
      </c>
      <c r="B29" s="4" t="s">
        <v>41</v>
      </c>
      <c r="C29" s="5">
        <v>0</v>
      </c>
      <c r="D29" s="5">
        <f t="shared" si="2"/>
        <v>0</v>
      </c>
      <c r="E29" s="32">
        <v>146.11000000000001</v>
      </c>
      <c r="F29" s="5"/>
      <c r="G29" s="5">
        <f t="shared" si="3"/>
        <v>0</v>
      </c>
    </row>
    <row r="30" spans="1:7" x14ac:dyDescent="0.25">
      <c r="A30" s="13" t="s">
        <v>42</v>
      </c>
      <c r="B30" s="4" t="s">
        <v>43</v>
      </c>
      <c r="C30" s="5">
        <v>1390.8681999999999</v>
      </c>
      <c r="D30" s="5">
        <f t="shared" si="2"/>
        <v>1.4575447506544901</v>
      </c>
      <c r="E30" s="32"/>
      <c r="F30" s="5"/>
      <c r="G30" s="5">
        <f t="shared" si="3"/>
        <v>0</v>
      </c>
    </row>
    <row r="31" spans="1:7" x14ac:dyDescent="0.25">
      <c r="A31" s="13" t="s">
        <v>44</v>
      </c>
      <c r="B31" s="4" t="s">
        <v>45</v>
      </c>
      <c r="C31" s="5">
        <v>0</v>
      </c>
      <c r="D31" s="5">
        <f t="shared" si="2"/>
        <v>0</v>
      </c>
      <c r="E31" s="32">
        <v>113.68</v>
      </c>
      <c r="F31" s="5"/>
      <c r="G31" s="5">
        <f t="shared" si="3"/>
        <v>0</v>
      </c>
    </row>
    <row r="32" spans="1:7" x14ac:dyDescent="0.25">
      <c r="A32" s="11" t="s">
        <v>46</v>
      </c>
      <c r="B32" s="4" t="s">
        <v>47</v>
      </c>
      <c r="C32" s="5">
        <v>72</v>
      </c>
      <c r="D32" s="5">
        <f t="shared" si="2"/>
        <v>7.5451593506216691E-2</v>
      </c>
      <c r="E32" s="32">
        <v>263.77999999999997</v>
      </c>
      <c r="F32" s="5"/>
      <c r="G32" s="5">
        <f t="shared" si="3"/>
        <v>18992.159999999996</v>
      </c>
    </row>
    <row r="33" spans="1:7" x14ac:dyDescent="0.25">
      <c r="A33" s="13" t="s">
        <v>48</v>
      </c>
      <c r="B33" s="4" t="s">
        <v>49</v>
      </c>
      <c r="C33" s="5">
        <v>0</v>
      </c>
      <c r="D33" s="5">
        <f t="shared" si="2"/>
        <v>0</v>
      </c>
      <c r="E33" s="32">
        <v>147.88</v>
      </c>
      <c r="F33" s="5"/>
      <c r="G33" s="5">
        <f t="shared" si="3"/>
        <v>0</v>
      </c>
    </row>
    <row r="34" spans="1:7" x14ac:dyDescent="0.25">
      <c r="A34" s="13" t="s">
        <v>50</v>
      </c>
      <c r="B34" s="4" t="s">
        <v>51</v>
      </c>
      <c r="C34" s="5">
        <v>0</v>
      </c>
      <c r="D34" s="5">
        <f t="shared" si="2"/>
        <v>0</v>
      </c>
      <c r="E34" s="32">
        <v>264.14</v>
      </c>
      <c r="F34" s="5"/>
      <c r="G34" s="5">
        <f t="shared" si="3"/>
        <v>0</v>
      </c>
    </row>
    <row r="35" spans="1:7" s="33" customFormat="1" x14ac:dyDescent="0.25">
      <c r="A35" s="13">
        <v>14</v>
      </c>
      <c r="B35" s="15" t="s">
        <v>52</v>
      </c>
      <c r="C35" s="32">
        <v>0</v>
      </c>
      <c r="D35" s="32">
        <f t="shared" si="2"/>
        <v>0</v>
      </c>
      <c r="E35" s="32"/>
      <c r="F35" s="32"/>
      <c r="G35" s="32">
        <f t="shared" si="3"/>
        <v>0</v>
      </c>
    </row>
    <row r="36" spans="1:7" x14ac:dyDescent="0.25">
      <c r="A36" s="13">
        <v>15</v>
      </c>
      <c r="B36" s="4" t="s">
        <v>53</v>
      </c>
      <c r="C36" s="42" t="s">
        <v>54</v>
      </c>
      <c r="D36" s="43"/>
      <c r="E36" s="32"/>
      <c r="F36" s="5"/>
      <c r="G36" s="5"/>
    </row>
    <row r="37" spans="1:7" x14ac:dyDescent="0.25">
      <c r="A37" s="13">
        <v>16</v>
      </c>
      <c r="B37" s="15" t="s">
        <v>55</v>
      </c>
      <c r="C37" s="5">
        <v>12403.0355</v>
      </c>
      <c r="D37" s="5">
        <f t="shared" si="2"/>
        <v>12.997622122071876</v>
      </c>
      <c r="E37" s="32"/>
      <c r="F37" s="5"/>
      <c r="G37" s="5">
        <f t="shared" si="3"/>
        <v>0</v>
      </c>
    </row>
    <row r="38" spans="1:7" x14ac:dyDescent="0.25">
      <c r="A38" s="13">
        <v>17</v>
      </c>
      <c r="B38" s="15" t="s">
        <v>57</v>
      </c>
      <c r="C38" s="5">
        <v>0</v>
      </c>
      <c r="D38" s="5">
        <f t="shared" si="2"/>
        <v>0</v>
      </c>
      <c r="E38" s="32"/>
      <c r="F38" s="5"/>
      <c r="G38" s="5">
        <f t="shared" si="3"/>
        <v>0</v>
      </c>
    </row>
    <row r="39" spans="1:7" s="33" customFormat="1" x14ac:dyDescent="0.25">
      <c r="A39" s="13">
        <v>18</v>
      </c>
      <c r="B39" s="15" t="s">
        <v>58</v>
      </c>
      <c r="C39" s="32">
        <v>0</v>
      </c>
      <c r="D39" s="32">
        <f t="shared" si="2"/>
        <v>0</v>
      </c>
      <c r="E39" s="32"/>
      <c r="F39" s="32"/>
      <c r="G39" s="32">
        <f t="shared" si="3"/>
        <v>0</v>
      </c>
    </row>
    <row r="40" spans="1:7" s="33" customFormat="1" x14ac:dyDescent="0.25">
      <c r="A40" s="13" t="s">
        <v>59</v>
      </c>
      <c r="B40" s="15" t="s">
        <v>12</v>
      </c>
      <c r="C40" s="32">
        <v>0</v>
      </c>
      <c r="D40" s="32">
        <f t="shared" si="2"/>
        <v>0</v>
      </c>
      <c r="E40" s="32"/>
      <c r="F40" s="32"/>
      <c r="G40" s="32">
        <f t="shared" si="3"/>
        <v>0</v>
      </c>
    </row>
    <row r="41" spans="1:7" s="33" customFormat="1" x14ac:dyDescent="0.25">
      <c r="A41" s="13" t="s">
        <v>60</v>
      </c>
      <c r="B41" s="15" t="s">
        <v>14</v>
      </c>
      <c r="C41" s="32">
        <v>0</v>
      </c>
      <c r="D41" s="32">
        <f t="shared" si="2"/>
        <v>0</v>
      </c>
      <c r="E41" s="32"/>
      <c r="F41" s="32"/>
      <c r="G41" s="32">
        <f t="shared" si="3"/>
        <v>0</v>
      </c>
    </row>
    <row r="42" spans="1:7" x14ac:dyDescent="0.25">
      <c r="A42" s="13">
        <v>19</v>
      </c>
      <c r="B42" s="15" t="s">
        <v>61</v>
      </c>
      <c r="C42" s="5">
        <v>0</v>
      </c>
      <c r="D42" s="5">
        <f t="shared" si="2"/>
        <v>0</v>
      </c>
      <c r="E42" s="32"/>
      <c r="F42" s="5"/>
      <c r="G42" s="5">
        <f t="shared" si="3"/>
        <v>0</v>
      </c>
    </row>
    <row r="43" spans="1:7" x14ac:dyDescent="0.25">
      <c r="A43" s="13">
        <v>20</v>
      </c>
      <c r="B43" s="15" t="s">
        <v>62</v>
      </c>
      <c r="C43" s="5">
        <v>25.92</v>
      </c>
      <c r="D43" s="5">
        <f t="shared" si="2"/>
        <v>2.7162573662238006E-2</v>
      </c>
      <c r="E43" s="32">
        <v>1433.26</v>
      </c>
      <c r="F43" s="5"/>
      <c r="G43" s="5">
        <f t="shared" si="3"/>
        <v>37150.099200000004</v>
      </c>
    </row>
    <row r="44" spans="1:7" x14ac:dyDescent="0.25">
      <c r="A44" s="13">
        <v>21</v>
      </c>
      <c r="B44" s="15" t="s">
        <v>63</v>
      </c>
      <c r="C44" s="5">
        <v>0</v>
      </c>
      <c r="D44" s="5">
        <f t="shared" si="2"/>
        <v>0</v>
      </c>
      <c r="E44" s="32"/>
      <c r="F44" s="5"/>
      <c r="G44" s="5">
        <f t="shared" si="3"/>
        <v>0</v>
      </c>
    </row>
    <row r="45" spans="1:7" x14ac:dyDescent="0.25">
      <c r="A45" s="13">
        <v>22</v>
      </c>
      <c r="B45" s="15" t="s">
        <v>64</v>
      </c>
      <c r="C45" s="5">
        <v>0</v>
      </c>
      <c r="D45" s="5">
        <f t="shared" si="2"/>
        <v>0</v>
      </c>
      <c r="E45" s="32"/>
      <c r="F45" s="5"/>
      <c r="G45" s="5">
        <f t="shared" si="3"/>
        <v>0</v>
      </c>
    </row>
    <row r="46" spans="1:7" x14ac:dyDescent="0.25">
      <c r="A46" s="13">
        <v>23</v>
      </c>
      <c r="B46" s="15" t="s">
        <v>67</v>
      </c>
      <c r="C46" s="5">
        <v>0</v>
      </c>
      <c r="D46" s="5">
        <f t="shared" si="2"/>
        <v>0</v>
      </c>
      <c r="E46" s="32">
        <v>164.74</v>
      </c>
      <c r="F46" s="5"/>
      <c r="G46" s="5">
        <f t="shared" si="3"/>
        <v>0</v>
      </c>
    </row>
    <row r="47" spans="1:7" x14ac:dyDescent="0.25">
      <c r="A47" s="13">
        <v>24</v>
      </c>
      <c r="B47" s="15" t="s">
        <v>68</v>
      </c>
      <c r="C47" s="5">
        <v>0</v>
      </c>
      <c r="D47" s="5">
        <v>0</v>
      </c>
      <c r="E47" s="32"/>
      <c r="F47" s="5"/>
      <c r="G47" s="5">
        <f t="shared" si="3"/>
        <v>0</v>
      </c>
    </row>
    <row r="48" spans="1:7" ht="15.75" x14ac:dyDescent="0.25">
      <c r="A48" s="7"/>
      <c r="B48" s="8" t="s">
        <v>56</v>
      </c>
      <c r="C48" s="9">
        <v>95425.42</v>
      </c>
      <c r="D48" s="9">
        <v>100</v>
      </c>
      <c r="E48" s="9"/>
      <c r="F48" s="9"/>
      <c r="G48" s="12">
        <f>SUM(G5:G47)</f>
        <v>2147176.2057754165</v>
      </c>
    </row>
  </sheetData>
  <mergeCells count="6">
    <mergeCell ref="N6:O6"/>
    <mergeCell ref="A1:G2"/>
    <mergeCell ref="C10:D10"/>
    <mergeCell ref="C36:D36"/>
    <mergeCell ref="E3:G3"/>
    <mergeCell ref="I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PARA LAYOUT</vt:lpstr>
      <vt:lpstr>QUADRO COMPLETO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2020-07-13T17:51:27Z</dcterms:created>
  <dcterms:modified xsi:type="dcterms:W3CDTF">2020-07-23T19:40:10Z</dcterms:modified>
</cp:coreProperties>
</file>