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2435" windowHeight="12090" activeTab="1"/>
  </bookViews>
  <sheets>
    <sheet name="QUADRO PARA LAYOUT" sheetId="1" r:id="rId1"/>
    <sheet name="QUADRO COMPLETO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D35" i="2" l="1"/>
  <c r="M8" i="2" l="1"/>
  <c r="J8" i="2" l="1"/>
  <c r="K8" i="2" s="1"/>
  <c r="J7" i="2"/>
  <c r="G11" i="2" l="1"/>
  <c r="F11" i="2"/>
  <c r="G47" i="2" l="1"/>
  <c r="G46" i="2"/>
  <c r="G45" i="2"/>
  <c r="G44" i="2"/>
  <c r="G43" i="2"/>
  <c r="G42" i="2"/>
  <c r="G41" i="2"/>
  <c r="G40" i="2"/>
  <c r="G39" i="2"/>
  <c r="G38" i="2"/>
  <c r="G37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1" i="2"/>
  <c r="G20" i="2"/>
  <c r="G19" i="2"/>
  <c r="G18" i="2"/>
  <c r="G17" i="2"/>
  <c r="G16" i="2"/>
  <c r="G15" i="2"/>
  <c r="G14" i="2"/>
  <c r="G13" i="2"/>
  <c r="G12" i="2"/>
  <c r="G9" i="2"/>
  <c r="G8" i="2"/>
  <c r="G7" i="2"/>
  <c r="G6" i="2"/>
  <c r="G5" i="2"/>
  <c r="G48" i="2" s="1"/>
  <c r="D44" i="2" l="1"/>
  <c r="D43" i="2"/>
  <c r="D42" i="2"/>
  <c r="D41" i="2"/>
  <c r="C41" i="2"/>
  <c r="D40" i="2"/>
  <c r="D39" i="2"/>
  <c r="D38" i="2"/>
  <c r="D37" i="2"/>
  <c r="D34" i="2"/>
  <c r="D33" i="2"/>
  <c r="C32" i="2"/>
  <c r="D32" i="2" s="1"/>
  <c r="D31" i="2"/>
  <c r="D30" i="2"/>
  <c r="D29" i="2"/>
  <c r="D28" i="2"/>
  <c r="D27" i="2"/>
  <c r="D26" i="2"/>
  <c r="C25" i="2"/>
  <c r="D25" i="2" s="1"/>
  <c r="C24" i="2"/>
  <c r="D24" i="2" s="1"/>
  <c r="D23" i="2"/>
  <c r="D21" i="2"/>
  <c r="D20" i="2"/>
  <c r="D19" i="2"/>
  <c r="D18" i="2"/>
  <c r="D16" i="2"/>
  <c r="D15" i="2"/>
  <c r="D14" i="2"/>
  <c r="C13" i="2"/>
  <c r="D13" i="2" s="1"/>
  <c r="D12" i="2"/>
  <c r="D11" i="2"/>
  <c r="C9" i="2"/>
  <c r="D9" i="2" s="1"/>
  <c r="D8" i="2"/>
  <c r="D7" i="2"/>
  <c r="C6" i="2"/>
  <c r="D6" i="2" s="1"/>
  <c r="C5" i="2"/>
  <c r="D5" i="2" s="1"/>
  <c r="C17" i="2" l="1"/>
  <c r="D17" i="2" s="1"/>
  <c r="D41" i="1"/>
  <c r="D35" i="1" l="1"/>
  <c r="D36" i="1"/>
  <c r="D37" i="1"/>
  <c r="D39" i="1"/>
  <c r="D40" i="1"/>
  <c r="D34" i="1"/>
  <c r="D23" i="1"/>
  <c r="D24" i="1"/>
  <c r="D25" i="1"/>
  <c r="D26" i="1"/>
  <c r="D27" i="1"/>
  <c r="D28" i="1"/>
  <c r="D30" i="1"/>
  <c r="D31" i="1"/>
  <c r="D32" i="1"/>
  <c r="D20" i="1"/>
  <c r="D9" i="1"/>
  <c r="D11" i="1"/>
  <c r="D12" i="1"/>
  <c r="D13" i="1"/>
  <c r="D15" i="1"/>
  <c r="D16" i="1"/>
  <c r="D17" i="1"/>
  <c r="D18" i="1"/>
  <c r="D8" i="1"/>
  <c r="C38" i="1"/>
  <c r="D38" i="1" s="1"/>
  <c r="C29" i="1"/>
  <c r="D29" i="1" s="1"/>
  <c r="C22" i="1"/>
  <c r="D22" i="1" s="1"/>
  <c r="C21" i="1"/>
  <c r="D21" i="1" s="1"/>
  <c r="C10" i="1"/>
  <c r="D10" i="1" s="1"/>
  <c r="C7" i="1"/>
  <c r="D7" i="1" s="1"/>
  <c r="D5" i="1"/>
  <c r="D6" i="1"/>
  <c r="C3" i="1"/>
  <c r="C4" i="1" l="1"/>
  <c r="D4" i="1" s="1"/>
  <c r="D3" i="1"/>
  <c r="C14" i="1" l="1"/>
  <c r="D14" i="1" s="1"/>
</calcChain>
</file>

<file path=xl/sharedStrings.xml><?xml version="1.0" encoding="utf-8"?>
<sst xmlns="http://schemas.openxmlformats.org/spreadsheetml/2006/main" count="147" uniqueCount="75">
  <si>
    <t>VALOR</t>
  </si>
  <si>
    <t>ITEM</t>
  </si>
  <si>
    <t>CATEGORIA</t>
  </si>
  <si>
    <t>ÁREA (m²)</t>
  </si>
  <si>
    <t>ÁREA (%)</t>
  </si>
  <si>
    <t>M²</t>
  </si>
  <si>
    <t>MUDAS</t>
  </si>
  <si>
    <t>TOTAL</t>
  </si>
  <si>
    <t>CURSO D'ÁGUA REGULAR</t>
  </si>
  <si>
    <t>CALHA SAZONAL - VEGETAÇÃO DE DESENVOLVIMENTO ESPONTÂNEO</t>
  </si>
  <si>
    <t>FLORESTA NATIVA - EXISTENTE</t>
  </si>
  <si>
    <t>3.1</t>
  </si>
  <si>
    <t>EM APP</t>
  </si>
  <si>
    <t>3.2</t>
  </si>
  <si>
    <t>FORA DE APP</t>
  </si>
  <si>
    <t>3.3</t>
  </si>
  <si>
    <t>ESTÁGIO DE REGENERAÇÃO</t>
  </si>
  <si>
    <t>FLORESTA NATIVA - À RECOMPOR</t>
  </si>
  <si>
    <t>4.1</t>
  </si>
  <si>
    <t>4.2</t>
  </si>
  <si>
    <t>ARBORIZAÇÃO PROPOSTA - POMAR</t>
  </si>
  <si>
    <t>ARBORIZAÇÃO PROPOSTA - PAISAGÍSTICA</t>
  </si>
  <si>
    <t>GRAMADO</t>
  </si>
  <si>
    <t>HORTA COMUNITÁRIA</t>
  </si>
  <si>
    <t>CAMPO DE FUTEBOL</t>
  </si>
  <si>
    <t>TRILHA</t>
  </si>
  <si>
    <t>OUTROS EQUIPAMENTOS DE LAZER/ESPORTE PERMEÁVEIS</t>
  </si>
  <si>
    <t>ÁREAS PAVIMENTADAS</t>
  </si>
  <si>
    <t>13.1</t>
  </si>
  <si>
    <t>CICLOVIA</t>
  </si>
  <si>
    <t>13.2</t>
  </si>
  <si>
    <t>PASSEIO PÚBLICO, PRAÇA DE CONVIVÊNCIA E PARACICLO</t>
  </si>
  <si>
    <t>13.3</t>
  </si>
  <si>
    <t>ACADEMIA (ESTAÇÃO DE GINÁSTICA E ATI)</t>
  </si>
  <si>
    <t>13.4</t>
  </si>
  <si>
    <t>EDIFICAÇÕES</t>
  </si>
  <si>
    <t>13.5</t>
  </si>
  <si>
    <t>EQUIPAMENTOS DE LAZER/ESPORTE (QUADRAS)</t>
  </si>
  <si>
    <t>13.5.1</t>
  </si>
  <si>
    <t>EQUIPAMENTOS DE LAZER/ESPORTE (PISTA DE SKATE)</t>
  </si>
  <si>
    <t>13.6</t>
  </si>
  <si>
    <t>VIA COMPARTILHADA</t>
  </si>
  <si>
    <t>13.7</t>
  </si>
  <si>
    <t>VIA ASFALTADA EXISTENTE</t>
  </si>
  <si>
    <t>13.8</t>
  </si>
  <si>
    <t>VIA ASFALTADA PROPOSTA</t>
  </si>
  <si>
    <t>13.9</t>
  </si>
  <si>
    <t>PONTO VERDE</t>
  </si>
  <si>
    <t>13.10</t>
  </si>
  <si>
    <t>ARQUIBANCADA</t>
  </si>
  <si>
    <t>13.11</t>
  </si>
  <si>
    <t>LOMBOFAIXA</t>
  </si>
  <si>
    <t>OCUPAÇÃO IRREGULAR</t>
  </si>
  <si>
    <t>ÁREA CONTAMINADA (RAIO 500m)</t>
  </si>
  <si>
    <t>AUSENTE</t>
  </si>
  <si>
    <t>EQUIPAMENTOS PÚBLICOS EXISTENTES</t>
  </si>
  <si>
    <t>ÁREA TOTAL DO PARQUE</t>
  </si>
  <si>
    <t>QUADRO DE ÁREAS                                                                                                                                                                                                                                                                   PARQUE LINEAR DO JARDIM MIRIAM</t>
  </si>
  <si>
    <t>GRAMADO COM ARBORIZAÇÃO</t>
  </si>
  <si>
    <t>FLORESTA NATIVA - REFLORESTAMENTO</t>
  </si>
  <si>
    <t>18.1</t>
  </si>
  <si>
    <t>18.2</t>
  </si>
  <si>
    <t>BAMBUZAL</t>
  </si>
  <si>
    <t>PONTO COMERCIAL</t>
  </si>
  <si>
    <t>BREJO</t>
  </si>
  <si>
    <t>INICIAL/MÉDIO</t>
  </si>
  <si>
    <t>ESPELHO D'ÁGUA</t>
  </si>
  <si>
    <t>BOSQUE</t>
  </si>
  <si>
    <t>DECK</t>
  </si>
  <si>
    <t>TRECHO DE CANALIZAÇÃO ABERTA</t>
  </si>
  <si>
    <t>VEGETAÇÃO</t>
  </si>
  <si>
    <t>Total</t>
  </si>
  <si>
    <t>Em APP</t>
  </si>
  <si>
    <t>DOMINIALIDADE (ÁREA PÚBLICA)</t>
  </si>
  <si>
    <t>ÁREA (m2)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</si>
</sst>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4" fontId="0" fillId="0" borderId="1" xfId="0" applyNumberFormat="1" applyBorder="1" applyAlignment="1">
      <alignment horizontal="center" vertical="center"/>
    </xf>
    <xf numFmtId="0" fontId="2" fillId="0" borderId="1" xfId="0" applyFont="1" applyBorder="1"/>
    <xf numFmtId="0" fontId="0" fillId="2" borderId="1" xfId="0" applyFill="1" applyBorder="1"/>
    <xf numFmtId="0" fontId="1" fillId="2" borderId="1" xfId="0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4" fontId="0" fillId="0" borderId="0" xfId="0" applyNumberFormat="1"/>
    <xf numFmtId="0" fontId="0" fillId="0" borderId="4" xfId="0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4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/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/>
    <xf numFmtId="0" fontId="5" fillId="2" borderId="1" xfId="0" applyFont="1" applyFill="1" applyBorder="1"/>
    <xf numFmtId="0" fontId="4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0" xfId="0" applyFill="1"/>
    <xf numFmtId="4" fontId="0" fillId="0" borderId="1" xfId="0" applyNumberFormat="1" applyBorder="1"/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7" fillId="0" borderId="1" xfId="0" applyNumberFormat="1" applyFont="1" applyFill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workbookViewId="0">
      <selection activeCell="B7" sqref="B7"/>
    </sheetView>
  </sheetViews>
  <sheetFormatPr defaultRowHeight="15" x14ac:dyDescent="0.25"/>
  <cols>
    <col min="2" max="2" width="63.140625" bestFit="1" customWidth="1"/>
    <col min="3" max="3" width="12.140625" customWidth="1"/>
    <col min="4" max="4" width="13.42578125" customWidth="1"/>
  </cols>
  <sheetData>
    <row r="1" spans="1:8" ht="33" customHeight="1" x14ac:dyDescent="0.25">
      <c r="A1" s="39" t="s">
        <v>57</v>
      </c>
      <c r="B1" s="40"/>
      <c r="C1" s="40"/>
      <c r="D1" s="40"/>
    </row>
    <row r="2" spans="1:8" x14ac:dyDescent="0.25">
      <c r="A2" s="19" t="s">
        <v>1</v>
      </c>
      <c r="B2" s="19" t="s">
        <v>2</v>
      </c>
      <c r="C2" s="19" t="s">
        <v>3</v>
      </c>
      <c r="D2" s="19" t="s">
        <v>4</v>
      </c>
    </row>
    <row r="3" spans="1:8" x14ac:dyDescent="0.25">
      <c r="A3" s="20">
        <v>1</v>
      </c>
      <c r="B3" s="21" t="s">
        <v>8</v>
      </c>
      <c r="C3" s="22">
        <f>(1*740.5176)</f>
        <v>740.51760000000002</v>
      </c>
      <c r="D3" s="22">
        <f t="shared" ref="D3:D8" si="0">(C3*100)/$C$45</f>
        <v>0.62789597948384868</v>
      </c>
    </row>
    <row r="4" spans="1:8" x14ac:dyDescent="0.25">
      <c r="A4" s="20">
        <v>2</v>
      </c>
      <c r="B4" s="21" t="s">
        <v>9</v>
      </c>
      <c r="C4" s="22">
        <f>2716.4804-C3</f>
        <v>1975.9627999999998</v>
      </c>
      <c r="D4" s="22">
        <f t="shared" si="0"/>
        <v>1.6754484940393692</v>
      </c>
    </row>
    <row r="5" spans="1:8" x14ac:dyDescent="0.25">
      <c r="A5" s="20">
        <v>3</v>
      </c>
      <c r="B5" s="21" t="s">
        <v>10</v>
      </c>
      <c r="C5" s="22">
        <v>50362.229700000004</v>
      </c>
      <c r="D5" s="22">
        <f t="shared" si="0"/>
        <v>42.702889906292675</v>
      </c>
    </row>
    <row r="6" spans="1:8" x14ac:dyDescent="0.25">
      <c r="A6" s="20" t="s">
        <v>11</v>
      </c>
      <c r="B6" s="21" t="s">
        <v>12</v>
      </c>
      <c r="C6" s="22">
        <v>29692.764899999998</v>
      </c>
      <c r="D6" s="22">
        <f t="shared" si="0"/>
        <v>25.17694069724898</v>
      </c>
    </row>
    <row r="7" spans="1:8" x14ac:dyDescent="0.25">
      <c r="A7" s="20" t="s">
        <v>13</v>
      </c>
      <c r="B7" s="21" t="s">
        <v>14</v>
      </c>
      <c r="C7" s="22">
        <f>C5-C6</f>
        <v>20669.464800000005</v>
      </c>
      <c r="D7" s="22">
        <f t="shared" si="0"/>
        <v>17.525949209043695</v>
      </c>
    </row>
    <row r="8" spans="1:8" x14ac:dyDescent="0.25">
      <c r="A8" s="20">
        <v>4</v>
      </c>
      <c r="B8" s="21" t="s">
        <v>17</v>
      </c>
      <c r="C8" s="22">
        <v>3293.3933999999999</v>
      </c>
      <c r="D8" s="22">
        <f t="shared" si="0"/>
        <v>2.7925176588897314</v>
      </c>
    </row>
    <row r="9" spans="1:8" x14ac:dyDescent="0.25">
      <c r="A9" s="20" t="s">
        <v>18</v>
      </c>
      <c r="B9" s="21" t="s">
        <v>12</v>
      </c>
      <c r="C9" s="22">
        <v>2046.0091</v>
      </c>
      <c r="D9" s="22">
        <f t="shared" ref="D9:D18" si="1">(C9*100)/$C$45</f>
        <v>1.7348418023789951</v>
      </c>
    </row>
    <row r="10" spans="1:8" x14ac:dyDescent="0.25">
      <c r="A10" s="20" t="s">
        <v>19</v>
      </c>
      <c r="B10" s="21" t="s">
        <v>14</v>
      </c>
      <c r="C10" s="22">
        <f>C8-C9</f>
        <v>1247.3842999999999</v>
      </c>
      <c r="D10" s="22">
        <f t="shared" si="1"/>
        <v>1.0576758565107365</v>
      </c>
    </row>
    <row r="11" spans="1:8" x14ac:dyDescent="0.25">
      <c r="A11" s="20">
        <v>5</v>
      </c>
      <c r="B11" s="21" t="s">
        <v>67</v>
      </c>
      <c r="C11" s="22">
        <v>0</v>
      </c>
      <c r="D11" s="22">
        <f t="shared" si="1"/>
        <v>0</v>
      </c>
    </row>
    <row r="12" spans="1:8" x14ac:dyDescent="0.25">
      <c r="A12" s="20">
        <v>6</v>
      </c>
      <c r="B12" s="21" t="s">
        <v>20</v>
      </c>
      <c r="C12" s="22">
        <v>0</v>
      </c>
      <c r="D12" s="22">
        <f t="shared" si="1"/>
        <v>0</v>
      </c>
    </row>
    <row r="13" spans="1:8" x14ac:dyDescent="0.25">
      <c r="A13" s="20">
        <v>7</v>
      </c>
      <c r="B13" s="21" t="s">
        <v>21</v>
      </c>
      <c r="C13" s="22">
        <v>0</v>
      </c>
      <c r="D13" s="22">
        <f t="shared" si="1"/>
        <v>0</v>
      </c>
      <c r="H13" s="10"/>
    </row>
    <row r="14" spans="1:8" x14ac:dyDescent="0.25">
      <c r="A14" s="20">
        <v>8</v>
      </c>
      <c r="B14" s="21" t="s">
        <v>22</v>
      </c>
      <c r="C14" s="22">
        <f>C45-(C3+C4+C5+C8+C17+C18+C20+C21+C22+C24+C29+C35+C36+C39+C40+C41)</f>
        <v>36779.645000000004</v>
      </c>
      <c r="D14" s="22">
        <f t="shared" si="1"/>
        <v>31.186012624606409</v>
      </c>
    </row>
    <row r="15" spans="1:8" x14ac:dyDescent="0.25">
      <c r="A15" s="20">
        <v>9</v>
      </c>
      <c r="B15" s="21" t="s">
        <v>23</v>
      </c>
      <c r="C15" s="22">
        <v>0</v>
      </c>
      <c r="D15" s="22">
        <f t="shared" si="1"/>
        <v>0</v>
      </c>
    </row>
    <row r="16" spans="1:8" x14ac:dyDescent="0.25">
      <c r="A16" s="20">
        <v>10</v>
      </c>
      <c r="B16" s="21" t="s">
        <v>24</v>
      </c>
      <c r="C16" s="22">
        <v>0</v>
      </c>
      <c r="D16" s="22">
        <f t="shared" si="1"/>
        <v>0</v>
      </c>
    </row>
    <row r="17" spans="1:6" x14ac:dyDescent="0.25">
      <c r="A17" s="20">
        <v>11</v>
      </c>
      <c r="B17" s="21" t="s">
        <v>25</v>
      </c>
      <c r="C17" s="22">
        <v>471.55880000000002</v>
      </c>
      <c r="D17" s="22">
        <f t="shared" si="1"/>
        <v>0.39984177906133267</v>
      </c>
    </row>
    <row r="18" spans="1:6" x14ac:dyDescent="0.25">
      <c r="A18" s="20">
        <v>12</v>
      </c>
      <c r="B18" s="21" t="s">
        <v>26</v>
      </c>
      <c r="C18" s="22">
        <v>300</v>
      </c>
      <c r="D18" s="22">
        <f t="shared" si="1"/>
        <v>0.25437449946517759</v>
      </c>
    </row>
    <row r="19" spans="1:6" x14ac:dyDescent="0.25">
      <c r="A19" s="23">
        <v>13</v>
      </c>
      <c r="B19" s="24" t="s">
        <v>27</v>
      </c>
      <c r="C19" s="37"/>
      <c r="D19" s="38"/>
    </row>
    <row r="20" spans="1:6" x14ac:dyDescent="0.25">
      <c r="A20" s="25" t="s">
        <v>28</v>
      </c>
      <c r="B20" s="21" t="s">
        <v>29</v>
      </c>
      <c r="C20" s="22">
        <v>1414.2956999999999</v>
      </c>
      <c r="D20" s="22">
        <f>(C20*100)/$C$45</f>
        <v>1.1992025359441765</v>
      </c>
    </row>
    <row r="21" spans="1:6" x14ac:dyDescent="0.25">
      <c r="A21" s="25" t="s">
        <v>30</v>
      </c>
      <c r="B21" s="21" t="s">
        <v>31</v>
      </c>
      <c r="C21" s="22">
        <f>6564.0215+3678.5748</f>
        <v>10242.596299999999</v>
      </c>
      <c r="D21" s="22">
        <f t="shared" ref="D21:D32" si="2">(C21*100)/$C$45</f>
        <v>8.6848510234546001</v>
      </c>
    </row>
    <row r="22" spans="1:6" x14ac:dyDescent="0.25">
      <c r="A22" s="25" t="s">
        <v>32</v>
      </c>
      <c r="B22" s="21" t="s">
        <v>33</v>
      </c>
      <c r="C22" s="22">
        <f>115.7+115.7</f>
        <v>231.4</v>
      </c>
      <c r="D22" s="22">
        <f t="shared" si="2"/>
        <v>0.19620753058747364</v>
      </c>
    </row>
    <row r="23" spans="1:6" x14ac:dyDescent="0.25">
      <c r="A23" s="25" t="s">
        <v>34</v>
      </c>
      <c r="B23" s="21" t="s">
        <v>35</v>
      </c>
      <c r="C23" s="22">
        <v>0</v>
      </c>
      <c r="D23" s="22">
        <f t="shared" si="2"/>
        <v>0</v>
      </c>
    </row>
    <row r="24" spans="1:6" x14ac:dyDescent="0.25">
      <c r="A24" s="25" t="s">
        <v>36</v>
      </c>
      <c r="B24" s="21" t="s">
        <v>37</v>
      </c>
      <c r="C24" s="22">
        <v>520.84339999999997</v>
      </c>
      <c r="D24" s="22">
        <f t="shared" si="2"/>
        <v>0.44163093058247094</v>
      </c>
    </row>
    <row r="25" spans="1:6" x14ac:dyDescent="0.25">
      <c r="A25" s="25" t="s">
        <v>38</v>
      </c>
      <c r="B25" s="21" t="s">
        <v>39</v>
      </c>
      <c r="C25" s="22">
        <v>0</v>
      </c>
      <c r="D25" s="22">
        <f t="shared" si="2"/>
        <v>0</v>
      </c>
    </row>
    <row r="26" spans="1:6" x14ac:dyDescent="0.25">
      <c r="A26" s="25" t="s">
        <v>40</v>
      </c>
      <c r="B26" s="21" t="s">
        <v>41</v>
      </c>
      <c r="C26" s="22">
        <v>0</v>
      </c>
      <c r="D26" s="22">
        <f t="shared" si="2"/>
        <v>0</v>
      </c>
    </row>
    <row r="27" spans="1:6" x14ac:dyDescent="0.25">
      <c r="A27" s="25" t="s">
        <v>42</v>
      </c>
      <c r="B27" s="21" t="s">
        <v>43</v>
      </c>
      <c r="C27" s="22">
        <v>0</v>
      </c>
      <c r="D27" s="22">
        <f t="shared" si="2"/>
        <v>0</v>
      </c>
    </row>
    <row r="28" spans="1:6" x14ac:dyDescent="0.25">
      <c r="A28" s="25" t="s">
        <v>44</v>
      </c>
      <c r="B28" s="21" t="s">
        <v>45</v>
      </c>
      <c r="C28" s="22">
        <v>0</v>
      </c>
      <c r="D28" s="22">
        <f t="shared" si="2"/>
        <v>0</v>
      </c>
    </row>
    <row r="29" spans="1:6" x14ac:dyDescent="0.25">
      <c r="A29" s="26" t="s">
        <v>46</v>
      </c>
      <c r="B29" s="21" t="s">
        <v>47</v>
      </c>
      <c r="C29" s="22">
        <f>2*72</f>
        <v>144</v>
      </c>
      <c r="D29" s="22">
        <f t="shared" si="2"/>
        <v>0.12209975974328525</v>
      </c>
    </row>
    <row r="30" spans="1:6" x14ac:dyDescent="0.25">
      <c r="A30" s="25" t="s">
        <v>48</v>
      </c>
      <c r="B30" s="21" t="s">
        <v>49</v>
      </c>
      <c r="C30" s="22">
        <v>0</v>
      </c>
      <c r="D30" s="22">
        <f t="shared" si="2"/>
        <v>0</v>
      </c>
    </row>
    <row r="31" spans="1:6" x14ac:dyDescent="0.25">
      <c r="A31" s="25" t="s">
        <v>50</v>
      </c>
      <c r="B31" s="21" t="s">
        <v>51</v>
      </c>
      <c r="C31" s="22">
        <v>0</v>
      </c>
      <c r="D31" s="22">
        <f t="shared" si="2"/>
        <v>0</v>
      </c>
      <c r="F31" s="10"/>
    </row>
    <row r="32" spans="1:6" x14ac:dyDescent="0.25">
      <c r="A32" s="25">
        <v>14</v>
      </c>
      <c r="B32" s="21" t="s">
        <v>52</v>
      </c>
      <c r="C32" s="22">
        <v>0</v>
      </c>
      <c r="D32" s="22">
        <f t="shared" si="2"/>
        <v>0</v>
      </c>
    </row>
    <row r="33" spans="1:4" x14ac:dyDescent="0.25">
      <c r="A33" s="25">
        <v>15</v>
      </c>
      <c r="B33" s="21" t="s">
        <v>53</v>
      </c>
      <c r="C33" s="37" t="s">
        <v>54</v>
      </c>
      <c r="D33" s="38"/>
    </row>
    <row r="34" spans="1:4" x14ac:dyDescent="0.25">
      <c r="A34" s="25">
        <v>16</v>
      </c>
      <c r="B34" s="27" t="s">
        <v>55</v>
      </c>
      <c r="C34" s="22">
        <v>0</v>
      </c>
      <c r="D34" s="22">
        <f>(C34*100)/$C$45</f>
        <v>0</v>
      </c>
    </row>
    <row r="35" spans="1:4" s="1" customFormat="1" x14ac:dyDescent="0.25">
      <c r="A35" s="25">
        <v>17</v>
      </c>
      <c r="B35" s="27" t="s">
        <v>58</v>
      </c>
      <c r="C35" s="22">
        <v>2427.5025000000001</v>
      </c>
      <c r="D35" s="22">
        <f t="shared" ref="D35:D41" si="3">(C35*100)/$C$45</f>
        <v>2.0583157779598911</v>
      </c>
    </row>
    <row r="36" spans="1:4" s="1" customFormat="1" x14ac:dyDescent="0.25">
      <c r="A36" s="25">
        <v>18</v>
      </c>
      <c r="B36" s="27" t="s">
        <v>59</v>
      </c>
      <c r="C36" s="22">
        <v>5066.2215999999999</v>
      </c>
      <c r="D36" s="22">
        <f t="shared" si="3"/>
        <v>4.2957252789322373</v>
      </c>
    </row>
    <row r="37" spans="1:4" s="1" customFormat="1" x14ac:dyDescent="0.25">
      <c r="A37" s="25" t="s">
        <v>60</v>
      </c>
      <c r="B37" s="27" t="s">
        <v>12</v>
      </c>
      <c r="C37" s="22">
        <v>1891.7376999999999</v>
      </c>
      <c r="D37" s="22">
        <f t="shared" si="3"/>
        <v>1.6040327685230209</v>
      </c>
    </row>
    <row r="38" spans="1:4" s="1" customFormat="1" x14ac:dyDescent="0.25">
      <c r="A38" s="25" t="s">
        <v>61</v>
      </c>
      <c r="B38" s="27" t="s">
        <v>14</v>
      </c>
      <c r="C38" s="22">
        <f>C36-C37</f>
        <v>3174.4839000000002</v>
      </c>
      <c r="D38" s="22">
        <f t="shared" si="3"/>
        <v>2.6916925104092164</v>
      </c>
    </row>
    <row r="39" spans="1:4" s="1" customFormat="1" x14ac:dyDescent="0.25">
      <c r="A39" s="25">
        <v>19</v>
      </c>
      <c r="B39" s="27" t="s">
        <v>62</v>
      </c>
      <c r="C39" s="22">
        <v>1986.4912999999999</v>
      </c>
      <c r="D39" s="22">
        <f t="shared" si="3"/>
        <v>1.6843757670980999</v>
      </c>
    </row>
    <row r="40" spans="1:4" s="1" customFormat="1" x14ac:dyDescent="0.25">
      <c r="A40" s="25">
        <v>20</v>
      </c>
      <c r="B40" s="27" t="s">
        <v>63</v>
      </c>
      <c r="C40" s="22">
        <v>25.92</v>
      </c>
      <c r="D40" s="22">
        <f t="shared" si="3"/>
        <v>2.1977956753791345E-2</v>
      </c>
    </row>
    <row r="41" spans="1:4" s="1" customFormat="1" x14ac:dyDescent="0.25">
      <c r="A41" s="25">
        <v>21</v>
      </c>
      <c r="B41" s="27" t="s">
        <v>64</v>
      </c>
      <c r="C41" s="22">
        <v>1953.7719</v>
      </c>
      <c r="D41" s="22">
        <f t="shared" si="3"/>
        <v>1.65663249710543</v>
      </c>
    </row>
    <row r="42" spans="1:4" s="1" customFormat="1" x14ac:dyDescent="0.25">
      <c r="A42" s="25">
        <v>22</v>
      </c>
      <c r="B42" s="27" t="s">
        <v>66</v>
      </c>
      <c r="C42" s="22">
        <v>0</v>
      </c>
      <c r="D42" s="22">
        <v>0</v>
      </c>
    </row>
    <row r="43" spans="1:4" s="1" customFormat="1" x14ac:dyDescent="0.25">
      <c r="A43" s="25">
        <v>23</v>
      </c>
      <c r="B43" s="27" t="s">
        <v>68</v>
      </c>
      <c r="C43" s="22">
        <v>0</v>
      </c>
      <c r="D43" s="22">
        <v>0</v>
      </c>
    </row>
    <row r="44" spans="1:4" s="1" customFormat="1" x14ac:dyDescent="0.25">
      <c r="A44" s="25">
        <v>24</v>
      </c>
      <c r="B44" s="27" t="s">
        <v>69</v>
      </c>
      <c r="C44" s="22">
        <v>0</v>
      </c>
      <c r="D44" s="22">
        <v>0</v>
      </c>
    </row>
    <row r="45" spans="1:4" x14ac:dyDescent="0.25">
      <c r="A45" s="28"/>
      <c r="B45" s="29" t="s">
        <v>56</v>
      </c>
      <c r="C45" s="30">
        <v>117936.35</v>
      </c>
      <c r="D45" s="30">
        <v>100</v>
      </c>
    </row>
  </sheetData>
  <mergeCells count="3">
    <mergeCell ref="C33:D33"/>
    <mergeCell ref="C19:D19"/>
    <mergeCell ref="A1:D1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tabSelected="1" zoomScale="80" zoomScaleNormal="80" workbookViewId="0">
      <selection activeCell="C10" sqref="C10:D10"/>
    </sheetView>
  </sheetViews>
  <sheetFormatPr defaultRowHeight="15" x14ac:dyDescent="0.25"/>
  <cols>
    <col min="2" max="2" width="63.140625" bestFit="1" customWidth="1"/>
    <col min="3" max="3" width="12.42578125" customWidth="1"/>
    <col min="4" max="4" width="12.85546875" customWidth="1"/>
    <col min="5" max="5" width="9.140625" style="32"/>
    <col min="7" max="7" width="14.28515625" bestFit="1" customWidth="1"/>
    <col min="10" max="10" width="9.85546875" bestFit="1" customWidth="1"/>
    <col min="13" max="13" width="16" customWidth="1"/>
    <col min="14" max="14" width="15.7109375" customWidth="1"/>
  </cols>
  <sheetData>
    <row r="1" spans="1:14" x14ac:dyDescent="0.25">
      <c r="A1" s="42" t="s">
        <v>57</v>
      </c>
      <c r="B1" s="42"/>
      <c r="C1" s="42"/>
      <c r="D1" s="42"/>
      <c r="E1" s="42"/>
      <c r="F1" s="42"/>
      <c r="G1" s="42"/>
    </row>
    <row r="2" spans="1:14" x14ac:dyDescent="0.25">
      <c r="A2" s="42"/>
      <c r="B2" s="42"/>
      <c r="C2" s="42"/>
      <c r="D2" s="42"/>
      <c r="E2" s="42"/>
      <c r="F2" s="42"/>
      <c r="G2" s="42"/>
    </row>
    <row r="3" spans="1:14" x14ac:dyDescent="0.25">
      <c r="A3" s="18"/>
      <c r="B3" s="18"/>
      <c r="C3" s="18"/>
      <c r="D3" s="18"/>
      <c r="E3" s="14" t="s">
        <v>0</v>
      </c>
      <c r="F3" s="14"/>
      <c r="G3" s="13"/>
    </row>
    <row r="4" spans="1:14" x14ac:dyDescent="0.25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</row>
    <row r="5" spans="1:14" x14ac:dyDescent="0.25">
      <c r="A5" s="3">
        <v>1</v>
      </c>
      <c r="B5" s="4" t="s">
        <v>8</v>
      </c>
      <c r="C5" s="5">
        <f>(1*740.5176)</f>
        <v>740.51760000000002</v>
      </c>
      <c r="D5" s="5">
        <f>(C5*100)/$C$48</f>
        <v>0.62789597948384868</v>
      </c>
      <c r="E5" s="31"/>
      <c r="F5" s="5"/>
      <c r="G5" s="5">
        <f t="shared" ref="G5:G18" si="0">E5*C5</f>
        <v>0</v>
      </c>
    </row>
    <row r="6" spans="1:14" x14ac:dyDescent="0.25">
      <c r="A6" s="3">
        <v>2</v>
      </c>
      <c r="B6" s="4" t="s">
        <v>9</v>
      </c>
      <c r="C6" s="5">
        <f>2716.4804-C5</f>
        <v>1975.9627999999998</v>
      </c>
      <c r="D6" s="5">
        <f>(C6*100)/$C$48</f>
        <v>1.6754484940393692</v>
      </c>
      <c r="E6" s="31"/>
      <c r="F6" s="5"/>
      <c r="G6" s="5">
        <f t="shared" si="0"/>
        <v>0</v>
      </c>
      <c r="I6" s="45" t="s">
        <v>70</v>
      </c>
      <c r="J6" s="46"/>
      <c r="K6" s="47"/>
      <c r="M6" s="41" t="s">
        <v>73</v>
      </c>
      <c r="N6" s="41"/>
    </row>
    <row r="7" spans="1:14" x14ac:dyDescent="0.25">
      <c r="A7" s="3">
        <v>3</v>
      </c>
      <c r="B7" s="4" t="s">
        <v>10</v>
      </c>
      <c r="C7" s="5">
        <v>50362.229700000004</v>
      </c>
      <c r="D7" s="5">
        <f t="shared" ref="D7:D9" si="1">(C7*100)/$C$48</f>
        <v>42.702889906292675</v>
      </c>
      <c r="E7" s="31"/>
      <c r="F7" s="5"/>
      <c r="G7" s="5">
        <f t="shared" si="0"/>
        <v>0</v>
      </c>
      <c r="I7" s="4" t="s">
        <v>71</v>
      </c>
      <c r="J7" s="33">
        <f>C7</f>
        <v>50362.229700000004</v>
      </c>
      <c r="K7" s="33">
        <v>100</v>
      </c>
      <c r="M7" s="34" t="s">
        <v>74</v>
      </c>
      <c r="N7" s="34" t="s">
        <v>4</v>
      </c>
    </row>
    <row r="8" spans="1:14" x14ac:dyDescent="0.25">
      <c r="A8" s="3" t="s">
        <v>11</v>
      </c>
      <c r="B8" s="4" t="s">
        <v>12</v>
      </c>
      <c r="C8" s="5">
        <v>29692.764899999998</v>
      </c>
      <c r="D8" s="5">
        <f t="shared" si="1"/>
        <v>25.17694069724898</v>
      </c>
      <c r="E8" s="31"/>
      <c r="F8" s="5"/>
      <c r="G8" s="5">
        <f t="shared" si="0"/>
        <v>0</v>
      </c>
      <c r="I8" s="4" t="s">
        <v>72</v>
      </c>
      <c r="J8" s="33">
        <f>C8</f>
        <v>29692.764899999998</v>
      </c>
      <c r="K8" s="33">
        <f>J8*K7/J7</f>
        <v>58.958400128181765</v>
      </c>
      <c r="M8" s="35">
        <f>C48</f>
        <v>117936.35</v>
      </c>
      <c r="N8" s="35">
        <v>100</v>
      </c>
    </row>
    <row r="9" spans="1:14" x14ac:dyDescent="0.25">
      <c r="A9" s="3" t="s">
        <v>13</v>
      </c>
      <c r="B9" s="4" t="s">
        <v>14</v>
      </c>
      <c r="C9" s="5">
        <f>C7-C8</f>
        <v>20669.464800000005</v>
      </c>
      <c r="D9" s="5">
        <f t="shared" si="1"/>
        <v>17.525949209043695</v>
      </c>
      <c r="E9" s="31"/>
      <c r="F9" s="5"/>
      <c r="G9" s="5">
        <f t="shared" si="0"/>
        <v>0</v>
      </c>
    </row>
    <row r="10" spans="1:14" x14ac:dyDescent="0.25">
      <c r="A10" s="3" t="s">
        <v>15</v>
      </c>
      <c r="B10" s="4" t="s">
        <v>16</v>
      </c>
      <c r="C10" s="43" t="s">
        <v>65</v>
      </c>
      <c r="D10" s="44"/>
      <c r="E10" s="31"/>
      <c r="F10" s="5"/>
      <c r="G10" s="5"/>
    </row>
    <row r="11" spans="1:14" x14ac:dyDescent="0.25">
      <c r="A11" s="3">
        <v>4</v>
      </c>
      <c r="B11" s="4" t="s">
        <v>17</v>
      </c>
      <c r="C11" s="5">
        <v>3293.3933999999999</v>
      </c>
      <c r="D11" s="5">
        <f>(C11*100)/$C$48</f>
        <v>2.7925176588897314</v>
      </c>
      <c r="E11" s="31"/>
      <c r="F11" s="5">
        <f>C11/4</f>
        <v>823.34834999999998</v>
      </c>
      <c r="G11" s="5">
        <f>F11*40</f>
        <v>32933.934000000001</v>
      </c>
    </row>
    <row r="12" spans="1:14" x14ac:dyDescent="0.25">
      <c r="A12" s="3" t="s">
        <v>18</v>
      </c>
      <c r="B12" s="4" t="s">
        <v>12</v>
      </c>
      <c r="C12" s="5">
        <v>2046.0091</v>
      </c>
      <c r="D12" s="5">
        <f t="shared" ref="D12:D21" si="2">(C12*100)/$C$48</f>
        <v>1.7348418023789951</v>
      </c>
      <c r="E12" s="31"/>
      <c r="F12" s="5"/>
      <c r="G12" s="5">
        <f t="shared" si="0"/>
        <v>0</v>
      </c>
    </row>
    <row r="13" spans="1:14" x14ac:dyDescent="0.25">
      <c r="A13" s="3" t="s">
        <v>19</v>
      </c>
      <c r="B13" s="4" t="s">
        <v>14</v>
      </c>
      <c r="C13" s="5">
        <f>C11-C12</f>
        <v>1247.3842999999999</v>
      </c>
      <c r="D13" s="5">
        <f t="shared" si="2"/>
        <v>1.0576758565107365</v>
      </c>
      <c r="E13" s="31"/>
      <c r="F13" s="5"/>
      <c r="G13" s="5">
        <f t="shared" si="0"/>
        <v>0</v>
      </c>
    </row>
    <row r="14" spans="1:14" x14ac:dyDescent="0.25">
      <c r="A14" s="3">
        <v>5</v>
      </c>
      <c r="B14" s="4" t="s">
        <v>67</v>
      </c>
      <c r="C14" s="5">
        <v>0</v>
      </c>
      <c r="D14" s="5">
        <f t="shared" si="2"/>
        <v>0</v>
      </c>
      <c r="E14" s="31"/>
      <c r="F14" s="5"/>
      <c r="G14" s="5">
        <f t="shared" si="0"/>
        <v>0</v>
      </c>
    </row>
    <row r="15" spans="1:14" x14ac:dyDescent="0.25">
      <c r="A15" s="3">
        <v>6</v>
      </c>
      <c r="B15" s="4" t="s">
        <v>20</v>
      </c>
      <c r="C15" s="5">
        <v>0</v>
      </c>
      <c r="D15" s="5">
        <f t="shared" si="2"/>
        <v>0</v>
      </c>
      <c r="E15" s="31"/>
      <c r="F15" s="5"/>
      <c r="G15" s="5">
        <f t="shared" si="0"/>
        <v>0</v>
      </c>
    </row>
    <row r="16" spans="1:14" x14ac:dyDescent="0.25">
      <c r="A16" s="3">
        <v>7</v>
      </c>
      <c r="B16" s="4" t="s">
        <v>21</v>
      </c>
      <c r="C16" s="5">
        <v>0</v>
      </c>
      <c r="D16" s="5">
        <f t="shared" si="2"/>
        <v>0</v>
      </c>
      <c r="E16" s="31"/>
      <c r="F16" s="5"/>
      <c r="G16" s="5">
        <f t="shared" si="0"/>
        <v>0</v>
      </c>
    </row>
    <row r="17" spans="1:7" x14ac:dyDescent="0.25">
      <c r="A17" s="3">
        <v>8</v>
      </c>
      <c r="B17" s="4" t="s">
        <v>22</v>
      </c>
      <c r="C17" s="5">
        <f>C48-(C5+C6+C7+C11+C20+C21+C23+C24+C25+C27+C32+C38+C39+C42+C43+C44)</f>
        <v>36779.645000000004</v>
      </c>
      <c r="D17" s="5">
        <f t="shared" si="2"/>
        <v>31.186012624606409</v>
      </c>
      <c r="E17" s="31">
        <v>4</v>
      </c>
      <c r="F17" s="5"/>
      <c r="G17" s="5">
        <f t="shared" si="0"/>
        <v>147118.58000000002</v>
      </c>
    </row>
    <row r="18" spans="1:7" x14ac:dyDescent="0.25">
      <c r="A18" s="3">
        <v>9</v>
      </c>
      <c r="B18" s="4" t="s">
        <v>23</v>
      </c>
      <c r="C18" s="5">
        <v>0</v>
      </c>
      <c r="D18" s="5">
        <f t="shared" si="2"/>
        <v>0</v>
      </c>
      <c r="E18" s="31"/>
      <c r="F18" s="5"/>
      <c r="G18" s="5">
        <f t="shared" si="0"/>
        <v>0</v>
      </c>
    </row>
    <row r="19" spans="1:7" x14ac:dyDescent="0.25">
      <c r="A19" s="3">
        <v>10</v>
      </c>
      <c r="B19" s="4" t="s">
        <v>24</v>
      </c>
      <c r="C19" s="5">
        <v>0</v>
      </c>
      <c r="D19" s="5">
        <f t="shared" si="2"/>
        <v>0</v>
      </c>
      <c r="E19" s="31">
        <v>69.790000000000006</v>
      </c>
      <c r="F19" s="5"/>
      <c r="G19" s="5">
        <f>E19*C19</f>
        <v>0</v>
      </c>
    </row>
    <row r="20" spans="1:7" x14ac:dyDescent="0.25">
      <c r="A20" s="3">
        <v>11</v>
      </c>
      <c r="B20" s="4" t="s">
        <v>25</v>
      </c>
      <c r="C20" s="5">
        <v>471.55880000000002</v>
      </c>
      <c r="D20" s="5">
        <f t="shared" si="2"/>
        <v>0.39984177906133267</v>
      </c>
      <c r="E20" s="31"/>
      <c r="F20" s="5"/>
      <c r="G20" s="5">
        <f t="shared" ref="G20:G47" si="3">E20*C20</f>
        <v>0</v>
      </c>
    </row>
    <row r="21" spans="1:7" x14ac:dyDescent="0.25">
      <c r="A21" s="3">
        <v>12</v>
      </c>
      <c r="B21" s="4" t="s">
        <v>26</v>
      </c>
      <c r="C21" s="5">
        <v>300</v>
      </c>
      <c r="D21" s="5">
        <f t="shared" si="2"/>
        <v>0.25437449946517759</v>
      </c>
      <c r="E21" s="31">
        <v>162.13</v>
      </c>
      <c r="F21" s="5"/>
      <c r="G21" s="5">
        <f t="shared" si="3"/>
        <v>48639</v>
      </c>
    </row>
    <row r="22" spans="1:7" x14ac:dyDescent="0.25">
      <c r="A22" s="16">
        <v>13</v>
      </c>
      <c r="B22" s="6" t="s">
        <v>27</v>
      </c>
      <c r="C22" s="43"/>
      <c r="D22" s="44"/>
      <c r="E22" s="31"/>
      <c r="F22" s="5"/>
      <c r="G22" s="5"/>
    </row>
    <row r="23" spans="1:7" x14ac:dyDescent="0.25">
      <c r="A23" s="15" t="s">
        <v>28</v>
      </c>
      <c r="B23" s="4" t="s">
        <v>29</v>
      </c>
      <c r="C23" s="5">
        <v>1414.2956999999999</v>
      </c>
      <c r="D23" s="5">
        <f>(C23*100)/$C$48</f>
        <v>1.1992025359441765</v>
      </c>
      <c r="E23" s="31">
        <v>83.14</v>
      </c>
      <c r="F23" s="5"/>
      <c r="G23" s="5">
        <f t="shared" si="3"/>
        <v>117584.54449799999</v>
      </c>
    </row>
    <row r="24" spans="1:7" x14ac:dyDescent="0.25">
      <c r="A24" s="15" t="s">
        <v>30</v>
      </c>
      <c r="B24" s="4" t="s">
        <v>31</v>
      </c>
      <c r="C24" s="5">
        <f>6564.0215+3678.5748</f>
        <v>10242.596299999999</v>
      </c>
      <c r="D24" s="5">
        <f t="shared" ref="D24:D34" si="4">(C24*100)/$C$48</f>
        <v>8.6848510234546001</v>
      </c>
      <c r="E24" s="31">
        <v>121.19</v>
      </c>
      <c r="F24" s="5"/>
      <c r="G24" s="5">
        <f t="shared" si="3"/>
        <v>1241300.245597</v>
      </c>
    </row>
    <row r="25" spans="1:7" x14ac:dyDescent="0.25">
      <c r="A25" s="15" t="s">
        <v>32</v>
      </c>
      <c r="B25" s="4" t="s">
        <v>33</v>
      </c>
      <c r="C25" s="5">
        <f>115.7+115.7</f>
        <v>231.4</v>
      </c>
      <c r="D25" s="5">
        <f t="shared" si="4"/>
        <v>0.19620753058747364</v>
      </c>
      <c r="E25" s="31">
        <v>202.54</v>
      </c>
      <c r="F25" s="5"/>
      <c r="G25" s="5">
        <f t="shared" si="3"/>
        <v>46867.756000000001</v>
      </c>
    </row>
    <row r="26" spans="1:7" x14ac:dyDescent="0.25">
      <c r="A26" s="15" t="s">
        <v>34</v>
      </c>
      <c r="B26" s="4" t="s">
        <v>35</v>
      </c>
      <c r="C26" s="5">
        <v>0</v>
      </c>
      <c r="D26" s="5">
        <f t="shared" si="4"/>
        <v>0</v>
      </c>
      <c r="E26" s="31">
        <v>1433.26</v>
      </c>
      <c r="F26" s="5"/>
      <c r="G26" s="5">
        <f t="shared" si="3"/>
        <v>0</v>
      </c>
    </row>
    <row r="27" spans="1:7" x14ac:dyDescent="0.25">
      <c r="A27" s="15" t="s">
        <v>36</v>
      </c>
      <c r="B27" s="4" t="s">
        <v>37</v>
      </c>
      <c r="C27" s="5">
        <v>520.84339999999997</v>
      </c>
      <c r="D27" s="5">
        <f t="shared" si="4"/>
        <v>0.44163093058247094</v>
      </c>
      <c r="E27" s="31">
        <v>183.86</v>
      </c>
      <c r="F27" s="5"/>
      <c r="G27" s="5">
        <f t="shared" si="3"/>
        <v>95762.267523999995</v>
      </c>
    </row>
    <row r="28" spans="1:7" x14ac:dyDescent="0.25">
      <c r="A28" s="15" t="s">
        <v>38</v>
      </c>
      <c r="B28" s="4" t="s">
        <v>39</v>
      </c>
      <c r="C28" s="5">
        <v>0</v>
      </c>
      <c r="D28" s="5">
        <f t="shared" si="4"/>
        <v>0</v>
      </c>
      <c r="E28" s="31">
        <v>744.43</v>
      </c>
      <c r="F28" s="5"/>
      <c r="G28" s="5">
        <f t="shared" si="3"/>
        <v>0</v>
      </c>
    </row>
    <row r="29" spans="1:7" x14ac:dyDescent="0.25">
      <c r="A29" s="15" t="s">
        <v>40</v>
      </c>
      <c r="B29" s="4" t="s">
        <v>41</v>
      </c>
      <c r="C29" s="5">
        <v>0</v>
      </c>
      <c r="D29" s="5">
        <f t="shared" si="4"/>
        <v>0</v>
      </c>
      <c r="E29" s="31">
        <v>146.11000000000001</v>
      </c>
      <c r="F29" s="5"/>
      <c r="G29" s="5">
        <f t="shared" si="3"/>
        <v>0</v>
      </c>
    </row>
    <row r="30" spans="1:7" x14ac:dyDescent="0.25">
      <c r="A30" s="15" t="s">
        <v>42</v>
      </c>
      <c r="B30" s="4" t="s">
        <v>43</v>
      </c>
      <c r="C30" s="5">
        <v>0</v>
      </c>
      <c r="D30" s="5">
        <f t="shared" si="4"/>
        <v>0</v>
      </c>
      <c r="E30" s="31"/>
      <c r="F30" s="5"/>
      <c r="G30" s="5">
        <f t="shared" si="3"/>
        <v>0</v>
      </c>
    </row>
    <row r="31" spans="1:7" x14ac:dyDescent="0.25">
      <c r="A31" s="15" t="s">
        <v>44</v>
      </c>
      <c r="B31" s="4" t="s">
        <v>45</v>
      </c>
      <c r="C31" s="5">
        <v>0</v>
      </c>
      <c r="D31" s="5">
        <f t="shared" si="4"/>
        <v>0</v>
      </c>
      <c r="E31" s="31">
        <v>113.68</v>
      </c>
      <c r="F31" s="5"/>
      <c r="G31" s="5">
        <f t="shared" si="3"/>
        <v>0</v>
      </c>
    </row>
    <row r="32" spans="1:7" x14ac:dyDescent="0.25">
      <c r="A32" s="11" t="s">
        <v>46</v>
      </c>
      <c r="B32" s="4" t="s">
        <v>47</v>
      </c>
      <c r="C32" s="5">
        <f>2*72</f>
        <v>144</v>
      </c>
      <c r="D32" s="5">
        <f t="shared" si="4"/>
        <v>0.12209975974328525</v>
      </c>
      <c r="E32" s="31">
        <v>263.77999999999997</v>
      </c>
      <c r="F32" s="5"/>
      <c r="G32" s="5">
        <f t="shared" si="3"/>
        <v>37984.319999999992</v>
      </c>
    </row>
    <row r="33" spans="1:7" x14ac:dyDescent="0.25">
      <c r="A33" s="15" t="s">
        <v>48</v>
      </c>
      <c r="B33" s="4" t="s">
        <v>49</v>
      </c>
      <c r="C33" s="5">
        <v>0</v>
      </c>
      <c r="D33" s="5">
        <f t="shared" si="4"/>
        <v>0</v>
      </c>
      <c r="E33" s="31">
        <v>147.88</v>
      </c>
      <c r="F33" s="5"/>
      <c r="G33" s="5">
        <f t="shared" si="3"/>
        <v>0</v>
      </c>
    </row>
    <row r="34" spans="1:7" x14ac:dyDescent="0.25">
      <c r="A34" s="15" t="s">
        <v>50</v>
      </c>
      <c r="B34" s="4" t="s">
        <v>51</v>
      </c>
      <c r="C34" s="5">
        <v>0</v>
      </c>
      <c r="D34" s="5">
        <f t="shared" si="4"/>
        <v>0</v>
      </c>
      <c r="E34" s="31">
        <v>264.14</v>
      </c>
      <c r="F34" s="5"/>
      <c r="G34" s="5">
        <f t="shared" si="3"/>
        <v>0</v>
      </c>
    </row>
    <row r="35" spans="1:7" x14ac:dyDescent="0.25">
      <c r="A35" s="15">
        <v>14</v>
      </c>
      <c r="B35" s="4" t="s">
        <v>52</v>
      </c>
      <c r="C35" s="36">
        <v>1189.2764999999999</v>
      </c>
      <c r="D35" s="36">
        <f>(C35*100)/$C$48</f>
        <v>1.0084053813773275</v>
      </c>
      <c r="E35" s="31"/>
      <c r="F35" s="5"/>
      <c r="G35" s="5">
        <f t="shared" si="3"/>
        <v>0</v>
      </c>
    </row>
    <row r="36" spans="1:7" x14ac:dyDescent="0.25">
      <c r="A36" s="15">
        <v>15</v>
      </c>
      <c r="B36" s="4" t="s">
        <v>53</v>
      </c>
      <c r="C36" s="43" t="s">
        <v>54</v>
      </c>
      <c r="D36" s="44"/>
      <c r="E36" s="31"/>
      <c r="F36" s="5"/>
      <c r="G36" s="5"/>
    </row>
    <row r="37" spans="1:7" x14ac:dyDescent="0.25">
      <c r="A37" s="15">
        <v>16</v>
      </c>
      <c r="B37" s="17" t="s">
        <v>55</v>
      </c>
      <c r="C37" s="5">
        <v>0</v>
      </c>
      <c r="D37" s="5">
        <f>(C37*100)/$C$48</f>
        <v>0</v>
      </c>
      <c r="E37" s="31"/>
      <c r="F37" s="5"/>
      <c r="G37" s="5">
        <f t="shared" si="3"/>
        <v>0</v>
      </c>
    </row>
    <row r="38" spans="1:7" x14ac:dyDescent="0.25">
      <c r="A38" s="15">
        <v>17</v>
      </c>
      <c r="B38" s="17" t="s">
        <v>58</v>
      </c>
      <c r="C38" s="5">
        <v>2427.5025000000001</v>
      </c>
      <c r="D38" s="5">
        <f t="shared" ref="D38:D44" si="5">(C38*100)/$C$48</f>
        <v>2.0583157779598911</v>
      </c>
      <c r="E38" s="31"/>
      <c r="F38" s="5"/>
      <c r="G38" s="5">
        <f t="shared" si="3"/>
        <v>0</v>
      </c>
    </row>
    <row r="39" spans="1:7" x14ac:dyDescent="0.25">
      <c r="A39" s="15">
        <v>18</v>
      </c>
      <c r="B39" s="17" t="s">
        <v>59</v>
      </c>
      <c r="C39" s="5">
        <v>5066.2215999999999</v>
      </c>
      <c r="D39" s="5">
        <f t="shared" si="5"/>
        <v>4.2957252789322373</v>
      </c>
      <c r="E39" s="31"/>
      <c r="F39" s="5"/>
      <c r="G39" s="5">
        <f t="shared" si="3"/>
        <v>0</v>
      </c>
    </row>
    <row r="40" spans="1:7" x14ac:dyDescent="0.25">
      <c r="A40" s="15" t="s">
        <v>60</v>
      </c>
      <c r="B40" s="17" t="s">
        <v>12</v>
      </c>
      <c r="C40" s="5">
        <v>1891.7376999999999</v>
      </c>
      <c r="D40" s="5">
        <f t="shared" si="5"/>
        <v>1.6040327685230209</v>
      </c>
      <c r="E40" s="31"/>
      <c r="F40" s="5"/>
      <c r="G40" s="5">
        <f t="shared" si="3"/>
        <v>0</v>
      </c>
    </row>
    <row r="41" spans="1:7" x14ac:dyDescent="0.25">
      <c r="A41" s="15" t="s">
        <v>61</v>
      </c>
      <c r="B41" s="17" t="s">
        <v>14</v>
      </c>
      <c r="C41" s="5">
        <f>C39-C40</f>
        <v>3174.4839000000002</v>
      </c>
      <c r="D41" s="5">
        <f t="shared" si="5"/>
        <v>2.6916925104092164</v>
      </c>
      <c r="E41" s="31"/>
      <c r="F41" s="5"/>
      <c r="G41" s="5">
        <f t="shared" si="3"/>
        <v>0</v>
      </c>
    </row>
    <row r="42" spans="1:7" x14ac:dyDescent="0.25">
      <c r="A42" s="15">
        <v>19</v>
      </c>
      <c r="B42" s="17" t="s">
        <v>62</v>
      </c>
      <c r="C42" s="5">
        <v>1986.4912999999999</v>
      </c>
      <c r="D42" s="5">
        <f t="shared" si="5"/>
        <v>1.6843757670980999</v>
      </c>
      <c r="E42" s="31"/>
      <c r="F42" s="5"/>
      <c r="G42" s="5">
        <f t="shared" si="3"/>
        <v>0</v>
      </c>
    </row>
    <row r="43" spans="1:7" x14ac:dyDescent="0.25">
      <c r="A43" s="15">
        <v>20</v>
      </c>
      <c r="B43" s="17" t="s">
        <v>63</v>
      </c>
      <c r="C43" s="5">
        <v>25.92</v>
      </c>
      <c r="D43" s="5">
        <f t="shared" si="5"/>
        <v>2.1977956753791345E-2</v>
      </c>
      <c r="E43" s="31">
        <v>1433.26</v>
      </c>
      <c r="F43" s="5"/>
      <c r="G43" s="5">
        <f t="shared" si="3"/>
        <v>37150.099200000004</v>
      </c>
    </row>
    <row r="44" spans="1:7" x14ac:dyDescent="0.25">
      <c r="A44" s="15">
        <v>21</v>
      </c>
      <c r="B44" s="17" t="s">
        <v>64</v>
      </c>
      <c r="C44" s="5">
        <v>1953.7719</v>
      </c>
      <c r="D44" s="5">
        <f t="shared" si="5"/>
        <v>1.65663249710543</v>
      </c>
      <c r="E44" s="31"/>
      <c r="F44" s="5"/>
      <c r="G44" s="5">
        <f t="shared" si="3"/>
        <v>0</v>
      </c>
    </row>
    <row r="45" spans="1:7" x14ac:dyDescent="0.25">
      <c r="A45" s="15">
        <v>22</v>
      </c>
      <c r="B45" s="17" t="s">
        <v>66</v>
      </c>
      <c r="C45" s="5">
        <v>0</v>
      </c>
      <c r="D45" s="5">
        <v>0</v>
      </c>
      <c r="E45" s="31"/>
      <c r="F45" s="5"/>
      <c r="G45" s="5">
        <f t="shared" si="3"/>
        <v>0</v>
      </c>
    </row>
    <row r="46" spans="1:7" x14ac:dyDescent="0.25">
      <c r="A46" s="15">
        <v>23</v>
      </c>
      <c r="B46" s="17" t="s">
        <v>68</v>
      </c>
      <c r="C46" s="5">
        <v>0</v>
      </c>
      <c r="D46" s="5">
        <v>0</v>
      </c>
      <c r="E46" s="31">
        <v>164.74</v>
      </c>
      <c r="F46" s="5"/>
      <c r="G46" s="5">
        <f t="shared" si="3"/>
        <v>0</v>
      </c>
    </row>
    <row r="47" spans="1:7" x14ac:dyDescent="0.25">
      <c r="A47" s="15">
        <v>24</v>
      </c>
      <c r="B47" s="17" t="s">
        <v>69</v>
      </c>
      <c r="C47" s="5">
        <v>0</v>
      </c>
      <c r="D47" s="5">
        <v>0</v>
      </c>
      <c r="E47" s="31"/>
      <c r="F47" s="5"/>
      <c r="G47" s="5">
        <f t="shared" si="3"/>
        <v>0</v>
      </c>
    </row>
    <row r="48" spans="1:7" ht="15.75" x14ac:dyDescent="0.25">
      <c r="A48" s="7"/>
      <c r="B48" s="8" t="s">
        <v>56</v>
      </c>
      <c r="C48" s="9">
        <v>117936.35</v>
      </c>
      <c r="D48" s="9">
        <v>100</v>
      </c>
      <c r="E48" s="9"/>
      <c r="F48" s="9"/>
      <c r="G48" s="12">
        <f>SUM(G5:G47)</f>
        <v>1805340.7468190002</v>
      </c>
    </row>
  </sheetData>
  <mergeCells count="6">
    <mergeCell ref="M6:N6"/>
    <mergeCell ref="A1:G2"/>
    <mergeCell ref="C10:D10"/>
    <mergeCell ref="C22:D22"/>
    <mergeCell ref="C36:D36"/>
    <mergeCell ref="I6:K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QUADRO PARA LAYOUT</vt:lpstr>
      <vt:lpstr>QUADRO COMPLETO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Arborea Ambiental</dc:creator>
  <cp:lastModifiedBy>Arborea Ambiental</cp:lastModifiedBy>
  <dcterms:created xsi:type="dcterms:W3CDTF">2020-07-13T17:51:27Z</dcterms:created>
  <dcterms:modified xsi:type="dcterms:W3CDTF">2020-07-23T18:43:16Z</dcterms:modified>
</cp:coreProperties>
</file>