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190" windowHeight="7755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8" i="2" l="1"/>
  <c r="J8" i="2" l="1"/>
  <c r="K8" i="2" s="1"/>
  <c r="J7" i="2"/>
  <c r="G16" i="2" l="1"/>
  <c r="F16" i="2"/>
  <c r="G11" i="2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5" i="2"/>
  <c r="G14" i="2"/>
  <c r="G13" i="2"/>
  <c r="G12" i="2"/>
  <c r="G9" i="2"/>
  <c r="G8" i="2"/>
  <c r="G7" i="2"/>
  <c r="G6" i="2"/>
  <c r="G5" i="2"/>
  <c r="G48" i="2" l="1"/>
  <c r="D47" i="2"/>
  <c r="D46" i="2"/>
  <c r="D45" i="2"/>
  <c r="D44" i="2"/>
  <c r="D43" i="2"/>
  <c r="D42" i="2"/>
  <c r="C41" i="2"/>
  <c r="D41" i="2" s="1"/>
  <c r="D40" i="2"/>
  <c r="D39" i="2"/>
  <c r="D38" i="2"/>
  <c r="D37" i="2"/>
  <c r="D35" i="2"/>
  <c r="D34" i="2"/>
  <c r="D33" i="2"/>
  <c r="C32" i="2"/>
  <c r="D32" i="2" s="1"/>
  <c r="D31" i="2"/>
  <c r="D30" i="2"/>
  <c r="D29" i="2"/>
  <c r="D28" i="2"/>
  <c r="D27" i="2"/>
  <c r="D26" i="2"/>
  <c r="D25" i="2"/>
  <c r="D24" i="2"/>
  <c r="C24" i="2"/>
  <c r="D23" i="2"/>
  <c r="D21" i="2"/>
  <c r="D20" i="2"/>
  <c r="D19" i="2"/>
  <c r="D18" i="2"/>
  <c r="D16" i="2"/>
  <c r="D15" i="2"/>
  <c r="D14" i="2"/>
  <c r="D13" i="2"/>
  <c r="C13" i="2"/>
  <c r="D12" i="2"/>
  <c r="D11" i="2"/>
  <c r="D9" i="2"/>
  <c r="C9" i="2"/>
  <c r="D8" i="2"/>
  <c r="D7" i="2"/>
  <c r="C5" i="2"/>
  <c r="C6" i="2" s="1"/>
  <c r="D6" i="2" l="1"/>
  <c r="C17" i="2"/>
  <c r="D17" i="2" s="1"/>
  <c r="D5" i="2"/>
  <c r="C38" i="1" l="1"/>
  <c r="C29" i="1"/>
  <c r="C21" i="1"/>
  <c r="C10" i="1" l="1"/>
  <c r="C7" i="1"/>
  <c r="C3" i="1"/>
  <c r="C4" i="1" s="1"/>
  <c r="D10" i="1" l="1"/>
  <c r="D7" i="1"/>
  <c r="D8" i="1"/>
  <c r="D9" i="1"/>
  <c r="C14" i="1" l="1"/>
  <c r="D14" i="1" s="1"/>
  <c r="D35" i="1"/>
  <c r="D36" i="1"/>
  <c r="D37" i="1"/>
  <c r="D38" i="1"/>
  <c r="D39" i="1"/>
  <c r="D40" i="1"/>
  <c r="D41" i="1"/>
  <c r="D42" i="1"/>
  <c r="D43" i="1"/>
  <c r="D44" i="1"/>
  <c r="D34" i="1"/>
  <c r="D21" i="1"/>
  <c r="D22" i="1"/>
  <c r="D23" i="1"/>
  <c r="D24" i="1"/>
  <c r="D25" i="1"/>
  <c r="D26" i="1"/>
  <c r="D27" i="1"/>
  <c r="D28" i="1"/>
  <c r="D29" i="1"/>
  <c r="D30" i="1"/>
  <c r="D31" i="1"/>
  <c r="D32" i="1"/>
  <c r="D20" i="1"/>
  <c r="D11" i="1"/>
  <c r="D12" i="1"/>
  <c r="D13" i="1"/>
  <c r="D15" i="1"/>
  <c r="D16" i="1"/>
  <c r="D17" i="1"/>
  <c r="D18" i="1"/>
  <c r="D4" i="1"/>
  <c r="D5" i="1"/>
  <c r="D6" i="1"/>
  <c r="D3" i="1"/>
</calcChain>
</file>

<file path=xl/sharedStrings.xml><?xml version="1.0" encoding="utf-8"?>
<sst xmlns="http://schemas.openxmlformats.org/spreadsheetml/2006/main" count="147" uniqueCount="75">
  <si>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</si>
  <si>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</si>
  <si>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</si>
  <si>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</si>
  <si>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</si>
  <si>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</si>
  <si>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</si>
  <si>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</si>
  <si>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</si>
  <si>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</si>
  <si>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</si>
  <si>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</si>
  <si>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</si>
  <si>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</si>
  <si>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</si>
  <si>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</si>
  <si>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</si>
  <si>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</si>
  <si>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</si>
  <si>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</si>
  <si>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</si>
  <si>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</si>
  <si>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</si>
  <si>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</si>
  <si>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</si>
  <si>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</si>
  <si>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</si>
  <si>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</si>
  <si>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</si>
  <si>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</si>
  <si>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</si>
  <si>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</si>
  <si>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</si>
  <si>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</si>
  <si>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</si>
  <si>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</si>
  <si>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</si>
  <si>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</si>
  <si>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</si>
  <si>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</si>
  <si>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</si>
  <si>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</si>
  <si>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</si>
  <si>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</si>
  <si>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</si>
  <si>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</si>
  <si>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</si>
  <si>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</si>
  <si>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</si>
  <si>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</si>
  <si>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</si>
  <si>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</si>
  <si>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</si>
  <si>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</si>
  <si>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</si>
  <si>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</si>
  <si>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</si>
  <si>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</si>
  <si>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</si>
  <si>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</si>
  <si>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</si>
  <si>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</si>
  <si>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</si>
  <si>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</si>
  <si>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</si>
  <si>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</si>
  <si>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TRECHO DE CANALIZAÇÃO ABERTA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</si>
  <si>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SÃO FRANCISCO</t>
  </si>
  <si>
    <t>AUSENTE</t>
  </si>
  <si>
    <t>VEGETAÇÃO</t>
  </si>
  <si>
    <t>Total</t>
  </si>
  <si>
    <t>Em APP</t>
  </si>
  <si>
    <t>DOMINIALIDADE (ÁREA PÚBLICA)</t>
  </si>
  <si>
    <t>ÁREA (m2)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</si>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</sst>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activeCell="G14" sqref="G14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</cols>
  <sheetData>
    <row r="1" spans="1:8" ht="37.5" customHeight="1" x14ac:dyDescent="0.25">
      <c r="A1" s="38" t="s">
        <v>67</v>
      </c>
      <c r="B1" s="39"/>
      <c r="C1" s="39"/>
      <c r="D1" s="40"/>
    </row>
    <row r="2" spans="1:8" x14ac:dyDescent="0.25">
      <c r="A2" s="19" t="s">
        <v>1</v>
      </c>
      <c r="B2" s="19" t="s">
        <v>2</v>
      </c>
      <c r="C2" s="19" t="s">
        <v>3</v>
      </c>
      <c r="D2" s="19" t="s">
        <v>4</v>
      </c>
    </row>
    <row r="3" spans="1:8" x14ac:dyDescent="0.25">
      <c r="A3" s="20">
        <v>1</v>
      </c>
      <c r="B3" s="21" t="s">
        <v>8</v>
      </c>
      <c r="C3" s="22">
        <f>3812.8985*1</f>
        <v>3812.8984999999998</v>
      </c>
      <c r="D3" s="22">
        <f t="shared" ref="D3:D8" si="0">(C3*100)/$C$45</f>
        <v>0.58120714159642262</v>
      </c>
    </row>
    <row r="4" spans="1:8" x14ac:dyDescent="0.25">
      <c r="A4" s="20">
        <v>2</v>
      </c>
      <c r="B4" s="21" t="s">
        <v>9</v>
      </c>
      <c r="C4" s="22">
        <f>16795.7517-C3</f>
        <v>12982.853200000001</v>
      </c>
      <c r="D4" s="22">
        <f t="shared" si="0"/>
        <v>1.9790002272911196</v>
      </c>
    </row>
    <row r="5" spans="1:8" x14ac:dyDescent="0.25">
      <c r="A5" s="20">
        <v>3</v>
      </c>
      <c r="B5" s="21" t="s">
        <v>10</v>
      </c>
      <c r="C5" s="22">
        <v>129837.3223</v>
      </c>
      <c r="D5" s="22">
        <f t="shared" si="0"/>
        <v>19.791342194531655</v>
      </c>
      <c r="G5" s="10"/>
    </row>
    <row r="6" spans="1:8" x14ac:dyDescent="0.25">
      <c r="A6" s="20" t="s">
        <v>11</v>
      </c>
      <c r="B6" s="21" t="s">
        <v>12</v>
      </c>
      <c r="C6" s="22">
        <v>71160.442200000005</v>
      </c>
      <c r="D6" s="22">
        <f t="shared" si="0"/>
        <v>10.847117279885486</v>
      </c>
    </row>
    <row r="7" spans="1:8" x14ac:dyDescent="0.25">
      <c r="A7" s="20" t="s">
        <v>13</v>
      </c>
      <c r="B7" s="21" t="s">
        <v>14</v>
      </c>
      <c r="C7" s="22">
        <f>C5-C6</f>
        <v>58676.880099999995</v>
      </c>
      <c r="D7" s="22">
        <f t="shared" si="0"/>
        <v>8.9442249146461705</v>
      </c>
    </row>
    <row r="8" spans="1:8" x14ac:dyDescent="0.25">
      <c r="A8" s="20">
        <v>4</v>
      </c>
      <c r="B8" s="21" t="s">
        <v>17</v>
      </c>
      <c r="C8" s="22">
        <v>165511.80710000001</v>
      </c>
      <c r="D8" s="22">
        <f t="shared" si="0"/>
        <v>25.229269623896229</v>
      </c>
    </row>
    <row r="9" spans="1:8" x14ac:dyDescent="0.25">
      <c r="A9" s="20" t="s">
        <v>18</v>
      </c>
      <c r="B9" s="21" t="s">
        <v>12</v>
      </c>
      <c r="C9" s="22">
        <v>91779.8704</v>
      </c>
      <c r="D9" s="22">
        <f t="shared" ref="D9:D44" si="1">(C9*100)/$C$45</f>
        <v>13.990174700762193</v>
      </c>
      <c r="H9" s="10"/>
    </row>
    <row r="10" spans="1:8" x14ac:dyDescent="0.25">
      <c r="A10" s="20" t="s">
        <v>19</v>
      </c>
      <c r="B10" s="21" t="s">
        <v>14</v>
      </c>
      <c r="C10" s="22">
        <f>C8-C9</f>
        <v>73731.936700000006</v>
      </c>
      <c r="D10" s="22">
        <f t="shared" si="1"/>
        <v>11.239094923134035</v>
      </c>
    </row>
    <row r="11" spans="1:8" x14ac:dyDescent="0.25">
      <c r="A11" s="20">
        <v>5</v>
      </c>
      <c r="B11" s="21" t="s">
        <v>64</v>
      </c>
      <c r="C11" s="22">
        <v>34683.761299999998</v>
      </c>
      <c r="D11" s="22">
        <f t="shared" si="1"/>
        <v>5.2869096213774434</v>
      </c>
    </row>
    <row r="12" spans="1:8" x14ac:dyDescent="0.25">
      <c r="A12" s="20">
        <v>6</v>
      </c>
      <c r="B12" s="21" t="s">
        <v>20</v>
      </c>
      <c r="C12" s="22">
        <v>0</v>
      </c>
      <c r="D12" s="22">
        <f t="shared" si="1"/>
        <v>0</v>
      </c>
    </row>
    <row r="13" spans="1:8" x14ac:dyDescent="0.25">
      <c r="A13" s="20">
        <v>7</v>
      </c>
      <c r="B13" s="21" t="s">
        <v>21</v>
      </c>
      <c r="C13" s="22">
        <v>5092.3883999999998</v>
      </c>
      <c r="D13" s="22">
        <f t="shared" si="1"/>
        <v>0.77624214383435064</v>
      </c>
      <c r="F13" s="10"/>
      <c r="H13" s="10"/>
    </row>
    <row r="14" spans="1:8" x14ac:dyDescent="0.25">
      <c r="A14" s="20">
        <v>8</v>
      </c>
      <c r="B14" s="21" t="s">
        <v>22</v>
      </c>
      <c r="C14" s="22">
        <f>C45-SUM(C3:C5,C8,C11:C13,C15:C18,C20:C32,C34:C36,C39:C44)</f>
        <v>124566.26060000015</v>
      </c>
      <c r="D14" s="22">
        <f t="shared" si="1"/>
        <v>18.98786455046762</v>
      </c>
      <c r="F14" s="10"/>
    </row>
    <row r="15" spans="1:8" x14ac:dyDescent="0.25">
      <c r="A15" s="20">
        <v>9</v>
      </c>
      <c r="B15" s="21" t="s">
        <v>23</v>
      </c>
      <c r="C15" s="22">
        <v>0</v>
      </c>
      <c r="D15" s="22">
        <f t="shared" si="1"/>
        <v>0</v>
      </c>
      <c r="F15" s="10"/>
      <c r="G15" s="10"/>
    </row>
    <row r="16" spans="1:8" x14ac:dyDescent="0.25">
      <c r="A16" s="20">
        <v>10</v>
      </c>
      <c r="B16" s="21" t="s">
        <v>24</v>
      </c>
      <c r="C16" s="22">
        <v>3797.7222999999999</v>
      </c>
      <c r="D16" s="22">
        <f t="shared" si="1"/>
        <v>0.57889380547633029</v>
      </c>
      <c r="F16" s="10"/>
      <c r="G16" s="10"/>
    </row>
    <row r="17" spans="1:8" x14ac:dyDescent="0.25">
      <c r="A17" s="20">
        <v>11</v>
      </c>
      <c r="B17" s="21" t="s">
        <v>25</v>
      </c>
      <c r="C17" s="22">
        <v>2951.8382000000001</v>
      </c>
      <c r="D17" s="22">
        <f t="shared" si="1"/>
        <v>0.44995413402091067</v>
      </c>
    </row>
    <row r="18" spans="1:8" x14ac:dyDescent="0.25">
      <c r="A18" s="20">
        <v>12</v>
      </c>
      <c r="B18" s="21" t="s">
        <v>26</v>
      </c>
      <c r="C18" s="22">
        <v>1646</v>
      </c>
      <c r="D18" s="22">
        <f t="shared" si="1"/>
        <v>0.25090281188122676</v>
      </c>
      <c r="H18" s="10"/>
    </row>
    <row r="19" spans="1:8" x14ac:dyDescent="0.25">
      <c r="A19" s="23">
        <v>13</v>
      </c>
      <c r="B19" s="24" t="s">
        <v>27</v>
      </c>
      <c r="C19" s="36"/>
      <c r="D19" s="37"/>
    </row>
    <row r="20" spans="1:8" x14ac:dyDescent="0.25">
      <c r="A20" s="25" t="s">
        <v>28</v>
      </c>
      <c r="B20" s="21" t="s">
        <v>29</v>
      </c>
      <c r="C20" s="22">
        <v>3073.9122000000002</v>
      </c>
      <c r="D20" s="22">
        <f t="shared" si="1"/>
        <v>0.46856209869745319</v>
      </c>
    </row>
    <row r="21" spans="1:8" x14ac:dyDescent="0.25">
      <c r="A21" s="25" t="s">
        <v>30</v>
      </c>
      <c r="B21" s="21" t="s">
        <v>31</v>
      </c>
      <c r="C21" s="22">
        <f>13457.6066+10086.665</f>
        <v>23544.2716</v>
      </c>
      <c r="D21" s="22">
        <f t="shared" si="1"/>
        <v>3.5888966878100304</v>
      </c>
    </row>
    <row r="22" spans="1:8" x14ac:dyDescent="0.25">
      <c r="A22" s="25" t="s">
        <v>32</v>
      </c>
      <c r="B22" s="21" t="s">
        <v>33</v>
      </c>
      <c r="C22" s="22">
        <v>500.1</v>
      </c>
      <c r="D22" s="22">
        <f t="shared" si="1"/>
        <v>7.6231164168773694E-2</v>
      </c>
    </row>
    <row r="23" spans="1:8" x14ac:dyDescent="0.25">
      <c r="A23" s="25" t="s">
        <v>34</v>
      </c>
      <c r="B23" s="21" t="s">
        <v>35</v>
      </c>
      <c r="C23" s="22">
        <v>220</v>
      </c>
      <c r="D23" s="22">
        <f t="shared" si="1"/>
        <v>3.3535005233213781E-2</v>
      </c>
    </row>
    <row r="24" spans="1:8" x14ac:dyDescent="0.25">
      <c r="A24" s="25" t="s">
        <v>36</v>
      </c>
      <c r="B24" s="21" t="s">
        <v>37</v>
      </c>
      <c r="C24" s="22">
        <v>1041.6868999999999</v>
      </c>
      <c r="D24" s="22">
        <f t="shared" si="1"/>
        <v>0.15878625292213744</v>
      </c>
      <c r="G24" s="10"/>
    </row>
    <row r="25" spans="1:8" x14ac:dyDescent="0.25">
      <c r="A25" s="25" t="s">
        <v>38</v>
      </c>
      <c r="B25" s="21" t="s">
        <v>39</v>
      </c>
      <c r="C25" s="22">
        <v>200</v>
      </c>
      <c r="D25" s="22">
        <f t="shared" si="1"/>
        <v>3.0486368393830711E-2</v>
      </c>
    </row>
    <row r="26" spans="1:8" x14ac:dyDescent="0.25">
      <c r="A26" s="25" t="s">
        <v>40</v>
      </c>
      <c r="B26" s="21" t="s">
        <v>41</v>
      </c>
      <c r="C26" s="22">
        <v>0</v>
      </c>
      <c r="D26" s="22">
        <f t="shared" si="1"/>
        <v>0</v>
      </c>
    </row>
    <row r="27" spans="1:8" x14ac:dyDescent="0.25">
      <c r="A27" s="25" t="s">
        <v>42</v>
      </c>
      <c r="B27" s="21" t="s">
        <v>43</v>
      </c>
      <c r="C27" s="22">
        <v>0</v>
      </c>
      <c r="D27" s="22">
        <f t="shared" si="1"/>
        <v>0</v>
      </c>
    </row>
    <row r="28" spans="1:8" x14ac:dyDescent="0.25">
      <c r="A28" s="25" t="s">
        <v>44</v>
      </c>
      <c r="B28" s="21" t="s">
        <v>45</v>
      </c>
      <c r="C28" s="22">
        <v>3256.6601999999998</v>
      </c>
      <c r="D28" s="22">
        <f t="shared" si="1"/>
        <v>0.49641871295363194</v>
      </c>
    </row>
    <row r="29" spans="1:8" x14ac:dyDescent="0.25">
      <c r="A29" s="26" t="s">
        <v>46</v>
      </c>
      <c r="B29" s="21" t="s">
        <v>47</v>
      </c>
      <c r="C29" s="22">
        <f>72*2</f>
        <v>144</v>
      </c>
      <c r="D29" s="22">
        <f t="shared" si="1"/>
        <v>2.1950185243558112E-2</v>
      </c>
    </row>
    <row r="30" spans="1:8" x14ac:dyDescent="0.25">
      <c r="A30" s="25" t="s">
        <v>48</v>
      </c>
      <c r="B30" s="21" t="s">
        <v>49</v>
      </c>
      <c r="C30" s="22">
        <v>0</v>
      </c>
      <c r="D30" s="22">
        <f t="shared" si="1"/>
        <v>0</v>
      </c>
    </row>
    <row r="31" spans="1:8" x14ac:dyDescent="0.25">
      <c r="A31" s="25" t="s">
        <v>50</v>
      </c>
      <c r="B31" s="21" t="s">
        <v>51</v>
      </c>
      <c r="C31" s="22">
        <v>467.13150000000002</v>
      </c>
      <c r="D31" s="22">
        <f t="shared" si="1"/>
        <v>7.1205714986813648E-2</v>
      </c>
      <c r="F31" s="10"/>
    </row>
    <row r="32" spans="1:8" x14ac:dyDescent="0.25">
      <c r="A32" s="25">
        <v>14</v>
      </c>
      <c r="B32" s="21" t="s">
        <v>52</v>
      </c>
      <c r="C32" s="22">
        <v>0</v>
      </c>
      <c r="D32" s="22">
        <f t="shared" si="1"/>
        <v>0</v>
      </c>
    </row>
    <row r="33" spans="1:4" x14ac:dyDescent="0.25">
      <c r="A33" s="25">
        <v>15</v>
      </c>
      <c r="B33" s="21" t="s">
        <v>53</v>
      </c>
      <c r="C33" s="36" t="s">
        <v>68</v>
      </c>
      <c r="D33" s="37"/>
    </row>
    <row r="34" spans="1:4" x14ac:dyDescent="0.25">
      <c r="A34" s="25">
        <v>16</v>
      </c>
      <c r="B34" s="27" t="s">
        <v>54</v>
      </c>
      <c r="C34" s="22">
        <v>398.27089999999998</v>
      </c>
      <c r="D34" s="22">
        <f t="shared" si="1"/>
        <v>6.0709166889712549E-2</v>
      </c>
    </row>
    <row r="35" spans="1:4" s="1" customFormat="1" x14ac:dyDescent="0.25">
      <c r="A35" s="25">
        <v>17</v>
      </c>
      <c r="B35" s="27" t="s">
        <v>56</v>
      </c>
      <c r="C35" s="22">
        <v>0</v>
      </c>
      <c r="D35" s="22">
        <f t="shared" si="1"/>
        <v>0</v>
      </c>
    </row>
    <row r="36" spans="1:4" s="1" customFormat="1" x14ac:dyDescent="0.25">
      <c r="A36" s="25">
        <v>18</v>
      </c>
      <c r="B36" s="27" t="s">
        <v>57</v>
      </c>
      <c r="C36" s="22">
        <v>54133.913800000002</v>
      </c>
      <c r="D36" s="22">
        <f t="shared" si="1"/>
        <v>8.2517321935333801</v>
      </c>
    </row>
    <row r="37" spans="1:4" s="1" customFormat="1" x14ac:dyDescent="0.25">
      <c r="A37" s="25" t="s">
        <v>58</v>
      </c>
      <c r="B37" s="27" t="s">
        <v>12</v>
      </c>
      <c r="C37" s="22">
        <v>24623.057700000001</v>
      </c>
      <c r="D37" s="22">
        <f t="shared" si="1"/>
        <v>3.7533380401237495</v>
      </c>
    </row>
    <row r="38" spans="1:4" s="1" customFormat="1" x14ac:dyDescent="0.25">
      <c r="A38" s="25" t="s">
        <v>59</v>
      </c>
      <c r="B38" s="27" t="s">
        <v>14</v>
      </c>
      <c r="C38" s="22">
        <f>C36-C37</f>
        <v>29510.856100000001</v>
      </c>
      <c r="D38" s="22">
        <f t="shared" si="1"/>
        <v>4.498394153409631</v>
      </c>
    </row>
    <row r="39" spans="1:4" s="1" customFormat="1" x14ac:dyDescent="0.25">
      <c r="A39" s="25">
        <v>19</v>
      </c>
      <c r="B39" s="27" t="s">
        <v>60</v>
      </c>
      <c r="C39" s="22">
        <v>0</v>
      </c>
      <c r="D39" s="22">
        <f t="shared" si="1"/>
        <v>0</v>
      </c>
    </row>
    <row r="40" spans="1:4" s="1" customFormat="1" x14ac:dyDescent="0.25">
      <c r="A40" s="25">
        <v>20</v>
      </c>
      <c r="B40" s="27" t="s">
        <v>61</v>
      </c>
      <c r="C40" s="22">
        <v>0</v>
      </c>
      <c r="D40" s="22">
        <f t="shared" si="1"/>
        <v>0</v>
      </c>
    </row>
    <row r="41" spans="1:4" s="1" customFormat="1" x14ac:dyDescent="0.25">
      <c r="A41" s="25">
        <v>21</v>
      </c>
      <c r="B41" s="27" t="s">
        <v>62</v>
      </c>
      <c r="C41" s="22">
        <v>40079.097399999999</v>
      </c>
      <c r="D41" s="22">
        <f t="shared" si="1"/>
        <v>6.1093306411431128</v>
      </c>
    </row>
    <row r="42" spans="1:4" s="1" customFormat="1" x14ac:dyDescent="0.25">
      <c r="A42" s="25">
        <v>22</v>
      </c>
      <c r="B42" s="27" t="s">
        <v>63</v>
      </c>
      <c r="C42" s="22">
        <v>44089.013599999998</v>
      </c>
      <c r="D42" s="22">
        <f t="shared" si="1"/>
        <v>6.7205695536510603</v>
      </c>
    </row>
    <row r="43" spans="1:4" s="1" customFormat="1" x14ac:dyDescent="0.25">
      <c r="A43" s="25">
        <v>23</v>
      </c>
      <c r="B43" s="27" t="s">
        <v>65</v>
      </c>
      <c r="C43" s="22">
        <v>0</v>
      </c>
      <c r="D43" s="22">
        <f t="shared" si="1"/>
        <v>0</v>
      </c>
    </row>
    <row r="44" spans="1:4" s="1" customFormat="1" x14ac:dyDescent="0.25">
      <c r="A44" s="25">
        <v>24</v>
      </c>
      <c r="B44" s="27" t="s">
        <v>66</v>
      </c>
      <c r="C44" s="22">
        <v>0</v>
      </c>
      <c r="D44" s="22">
        <f t="shared" si="1"/>
        <v>0</v>
      </c>
    </row>
    <row r="45" spans="1:4" x14ac:dyDescent="0.25">
      <c r="A45" s="28"/>
      <c r="B45" s="29" t="s">
        <v>55</v>
      </c>
      <c r="C45" s="30">
        <v>656030.91</v>
      </c>
      <c r="D45" s="30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D3:D7 D8:D13 D1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B1" zoomScale="80" zoomScaleNormal="80" workbookViewId="0">
      <selection activeCell="L19" sqref="L19"/>
    </sheetView>
  </sheetViews>
  <sheetFormatPr defaultRowHeight="15" x14ac:dyDescent="0.25"/>
  <cols>
    <col min="2" max="2" width="63.140625" bestFit="1" customWidth="1"/>
    <col min="3" max="3" width="10.85546875" bestFit="1" customWidth="1"/>
    <col min="5" max="5" width="8.140625" style="32" bestFit="1" customWidth="1"/>
    <col min="6" max="6" width="9.85546875" bestFit="1" customWidth="1"/>
    <col min="7" max="7" width="14.28515625" bestFit="1" customWidth="1"/>
    <col min="10" max="10" width="10.85546875" bestFit="1" customWidth="1"/>
    <col min="13" max="13" width="17.5703125" customWidth="1"/>
    <col min="14" max="14" width="15" customWidth="1"/>
  </cols>
  <sheetData>
    <row r="1" spans="1:14" x14ac:dyDescent="0.25">
      <c r="A1" s="42" t="s">
        <v>67</v>
      </c>
      <c r="B1" s="42"/>
      <c r="C1" s="42"/>
      <c r="D1" s="42"/>
      <c r="E1" s="42"/>
      <c r="F1" s="42"/>
      <c r="G1" s="42"/>
    </row>
    <row r="2" spans="1:14" x14ac:dyDescent="0.25">
      <c r="A2" s="42"/>
      <c r="B2" s="42"/>
      <c r="C2" s="42"/>
      <c r="D2" s="42"/>
      <c r="E2" s="42"/>
      <c r="F2" s="42"/>
      <c r="G2" s="42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3812.8985*1</f>
        <v>3812.8984999999998</v>
      </c>
      <c r="D5" s="5">
        <f>(C5*100)/$C$48</f>
        <v>0.58120714159642262</v>
      </c>
      <c r="E5" s="31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16795.7517-C5</f>
        <v>12982.853200000001</v>
      </c>
      <c r="D6" s="5">
        <f t="shared" ref="D6:D9" si="1">(C6*100)/$C$48</f>
        <v>1.9790002272911196</v>
      </c>
      <c r="E6" s="31"/>
      <c r="F6" s="5"/>
      <c r="G6" s="5">
        <f t="shared" si="0"/>
        <v>0</v>
      </c>
      <c r="I6" s="45" t="s">
        <v>69</v>
      </c>
      <c r="J6" s="46"/>
      <c r="K6" s="47"/>
      <c r="M6" s="41" t="s">
        <v>72</v>
      </c>
      <c r="N6" s="41"/>
    </row>
    <row r="7" spans="1:14" x14ac:dyDescent="0.25">
      <c r="A7" s="3">
        <v>3</v>
      </c>
      <c r="B7" s="4" t="s">
        <v>10</v>
      </c>
      <c r="C7" s="5">
        <v>129837.3223</v>
      </c>
      <c r="D7" s="5">
        <f t="shared" si="1"/>
        <v>19.791342194531655</v>
      </c>
      <c r="E7" s="31"/>
      <c r="F7" s="5"/>
      <c r="G7" s="5">
        <f t="shared" si="0"/>
        <v>0</v>
      </c>
      <c r="I7" s="4" t="s">
        <v>70</v>
      </c>
      <c r="J7" s="33">
        <f>C7</f>
        <v>129837.3223</v>
      </c>
      <c r="K7" s="33">
        <v>100</v>
      </c>
      <c r="M7" s="34" t="s">
        <v>73</v>
      </c>
      <c r="N7" s="34" t="s">
        <v>4</v>
      </c>
    </row>
    <row r="8" spans="1:14" x14ac:dyDescent="0.25">
      <c r="A8" s="3" t="s">
        <v>11</v>
      </c>
      <c r="B8" s="4" t="s">
        <v>12</v>
      </c>
      <c r="C8" s="5">
        <v>71160.442200000005</v>
      </c>
      <c r="D8" s="5">
        <f t="shared" si="1"/>
        <v>10.847117279885486</v>
      </c>
      <c r="E8" s="31"/>
      <c r="F8" s="5"/>
      <c r="G8" s="5">
        <f t="shared" si="0"/>
        <v>0</v>
      </c>
      <c r="I8" s="4" t="s">
        <v>71</v>
      </c>
      <c r="J8" s="33">
        <f>C8</f>
        <v>71160.442200000005</v>
      </c>
      <c r="K8" s="33">
        <f>J8*K7/J7</f>
        <v>54.807385842090802</v>
      </c>
      <c r="M8" s="35">
        <v>475080.12</v>
      </c>
      <c r="N8" s="35">
        <f>(M8*100)/C48</f>
        <v>72.417337774526501</v>
      </c>
    </row>
    <row r="9" spans="1:14" x14ac:dyDescent="0.25">
      <c r="A9" s="3" t="s">
        <v>13</v>
      </c>
      <c r="B9" s="4" t="s">
        <v>14</v>
      </c>
      <c r="C9" s="5">
        <f>C7-C8</f>
        <v>58676.880099999995</v>
      </c>
      <c r="D9" s="5">
        <f t="shared" si="1"/>
        <v>8.9442249146461705</v>
      </c>
      <c r="E9" s="31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3" t="s">
        <v>74</v>
      </c>
      <c r="D10" s="44"/>
      <c r="E10" s="31"/>
      <c r="F10" s="5"/>
      <c r="G10" s="5"/>
    </row>
    <row r="11" spans="1:14" x14ac:dyDescent="0.25">
      <c r="A11" s="3">
        <v>4</v>
      </c>
      <c r="B11" s="4" t="s">
        <v>17</v>
      </c>
      <c r="C11" s="5">
        <v>165511.80710000001</v>
      </c>
      <c r="D11" s="5">
        <f>(C11*100)/$C$48</f>
        <v>25.229269623896229</v>
      </c>
      <c r="E11" s="31"/>
      <c r="F11" s="5">
        <f>C11/4</f>
        <v>41377.951775000001</v>
      </c>
      <c r="G11" s="5">
        <f>F11*40</f>
        <v>1655118.071</v>
      </c>
    </row>
    <row r="12" spans="1:14" x14ac:dyDescent="0.25">
      <c r="A12" s="3" t="s">
        <v>18</v>
      </c>
      <c r="B12" s="4" t="s">
        <v>12</v>
      </c>
      <c r="C12" s="5">
        <v>91779.8704</v>
      </c>
      <c r="D12" s="5">
        <f t="shared" ref="D12:D47" si="2">(C12*100)/$C$48</f>
        <v>13.990174700762193</v>
      </c>
      <c r="E12" s="31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73731.936700000006</v>
      </c>
      <c r="D13" s="5">
        <f t="shared" si="2"/>
        <v>11.239094923134035</v>
      </c>
      <c r="E13" s="31"/>
      <c r="F13" s="5"/>
      <c r="G13" s="5">
        <f t="shared" si="0"/>
        <v>0</v>
      </c>
    </row>
    <row r="14" spans="1:14" x14ac:dyDescent="0.25">
      <c r="A14" s="3">
        <v>5</v>
      </c>
      <c r="B14" s="4" t="s">
        <v>64</v>
      </c>
      <c r="C14" s="5">
        <v>34683.761299999998</v>
      </c>
      <c r="D14" s="5">
        <f t="shared" si="2"/>
        <v>5.2869096213774434</v>
      </c>
      <c r="E14" s="31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0</v>
      </c>
      <c r="D15" s="5">
        <f t="shared" si="2"/>
        <v>0</v>
      </c>
      <c r="E15" s="31"/>
      <c r="F15" s="5"/>
      <c r="G15" s="5">
        <f t="shared" si="0"/>
        <v>0</v>
      </c>
    </row>
    <row r="16" spans="1:14" x14ac:dyDescent="0.25">
      <c r="A16" s="3">
        <v>7</v>
      </c>
      <c r="B16" s="4" t="s">
        <v>21</v>
      </c>
      <c r="C16" s="5">
        <v>5092.3883999999998</v>
      </c>
      <c r="D16" s="5">
        <f t="shared" si="2"/>
        <v>0.77624214383435064</v>
      </c>
      <c r="E16" s="31"/>
      <c r="F16" s="5">
        <f>C16/36</f>
        <v>141.45523333333333</v>
      </c>
      <c r="G16" s="5">
        <f>F16*96.11</f>
        <v>13595.262475666666</v>
      </c>
    </row>
    <row r="17" spans="1:7" x14ac:dyDescent="0.25">
      <c r="A17" s="3">
        <v>8</v>
      </c>
      <c r="B17" s="4" t="s">
        <v>22</v>
      </c>
      <c r="C17" s="5">
        <f>C48-SUM(C5:C7,C11,C14:C16,C18:C21,C23:C35,C37:C39,C42:C47)</f>
        <v>124566.26060000015</v>
      </c>
      <c r="D17" s="5">
        <f t="shared" si="2"/>
        <v>18.98786455046762</v>
      </c>
      <c r="E17" s="31">
        <v>4</v>
      </c>
      <c r="F17" s="5"/>
      <c r="G17" s="5">
        <f t="shared" si="0"/>
        <v>498265.04240000062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1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v>3797.7222999999999</v>
      </c>
      <c r="D19" s="5">
        <f t="shared" si="2"/>
        <v>0.57889380547633029</v>
      </c>
      <c r="E19" s="31">
        <v>69.790000000000006</v>
      </c>
      <c r="F19" s="5"/>
      <c r="G19" s="5">
        <f>E19*C19</f>
        <v>265043.03931700002</v>
      </c>
    </row>
    <row r="20" spans="1:7" x14ac:dyDescent="0.25">
      <c r="A20" s="3">
        <v>11</v>
      </c>
      <c r="B20" s="4" t="s">
        <v>25</v>
      </c>
      <c r="C20" s="5">
        <v>2951.8382000000001</v>
      </c>
      <c r="D20" s="5">
        <f t="shared" si="2"/>
        <v>0.44995413402091067</v>
      </c>
      <c r="E20" s="31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1646</v>
      </c>
      <c r="D21" s="5">
        <f t="shared" si="2"/>
        <v>0.25090281188122676</v>
      </c>
      <c r="E21" s="31">
        <v>162.13</v>
      </c>
      <c r="F21" s="5"/>
      <c r="G21" s="5">
        <f t="shared" si="3"/>
        <v>266865.98</v>
      </c>
    </row>
    <row r="22" spans="1:7" x14ac:dyDescent="0.25">
      <c r="A22" s="16">
        <v>13</v>
      </c>
      <c r="B22" s="6" t="s">
        <v>27</v>
      </c>
      <c r="C22" s="43"/>
      <c r="D22" s="44"/>
      <c r="E22" s="31"/>
      <c r="F22" s="5"/>
      <c r="G22" s="5"/>
    </row>
    <row r="23" spans="1:7" x14ac:dyDescent="0.25">
      <c r="A23" s="15" t="s">
        <v>28</v>
      </c>
      <c r="B23" s="4" t="s">
        <v>29</v>
      </c>
      <c r="C23" s="5">
        <v>3073.9122000000002</v>
      </c>
      <c r="D23" s="5">
        <f t="shared" si="2"/>
        <v>0.46856209869745319</v>
      </c>
      <c r="E23" s="31">
        <v>83.14</v>
      </c>
      <c r="F23" s="5"/>
      <c r="G23" s="5">
        <f t="shared" si="3"/>
        <v>255565.06030800001</v>
      </c>
    </row>
    <row r="24" spans="1:7" x14ac:dyDescent="0.25">
      <c r="A24" s="15" t="s">
        <v>30</v>
      </c>
      <c r="B24" s="4" t="s">
        <v>31</v>
      </c>
      <c r="C24" s="5">
        <f>13457.6066+10086.665</f>
        <v>23544.2716</v>
      </c>
      <c r="D24" s="5">
        <f t="shared" si="2"/>
        <v>3.5888966878100304</v>
      </c>
      <c r="E24" s="31">
        <v>121.19</v>
      </c>
      <c r="F24" s="5"/>
      <c r="G24" s="5">
        <f t="shared" si="3"/>
        <v>2853330.2752040001</v>
      </c>
    </row>
    <row r="25" spans="1:7" x14ac:dyDescent="0.25">
      <c r="A25" s="15" t="s">
        <v>32</v>
      </c>
      <c r="B25" s="4" t="s">
        <v>33</v>
      </c>
      <c r="C25" s="5">
        <v>500.1</v>
      </c>
      <c r="D25" s="5">
        <f t="shared" si="2"/>
        <v>7.6231164168773694E-2</v>
      </c>
      <c r="E25" s="31">
        <v>202.54</v>
      </c>
      <c r="F25" s="5"/>
      <c r="G25" s="5">
        <f t="shared" si="3"/>
        <v>101290.254</v>
      </c>
    </row>
    <row r="26" spans="1:7" x14ac:dyDescent="0.25">
      <c r="A26" s="15" t="s">
        <v>34</v>
      </c>
      <c r="B26" s="4" t="s">
        <v>35</v>
      </c>
      <c r="C26" s="5">
        <v>220</v>
      </c>
      <c r="D26" s="5">
        <f t="shared" si="2"/>
        <v>3.3535005233213781E-2</v>
      </c>
      <c r="E26" s="31">
        <v>1433.26</v>
      </c>
      <c r="F26" s="5"/>
      <c r="G26" s="5">
        <f t="shared" si="3"/>
        <v>315317.2</v>
      </c>
    </row>
    <row r="27" spans="1:7" x14ac:dyDescent="0.25">
      <c r="A27" s="15" t="s">
        <v>36</v>
      </c>
      <c r="B27" s="4" t="s">
        <v>37</v>
      </c>
      <c r="C27" s="5">
        <v>1041.6868999999999</v>
      </c>
      <c r="D27" s="5">
        <f t="shared" si="2"/>
        <v>0.15878625292213744</v>
      </c>
      <c r="E27" s="31">
        <v>183.86</v>
      </c>
      <c r="F27" s="5"/>
      <c r="G27" s="5">
        <f t="shared" si="3"/>
        <v>191524.553434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2"/>
        <v>3.0486368393830711E-2</v>
      </c>
      <c r="E28" s="31">
        <v>744.43</v>
      </c>
      <c r="F28" s="5"/>
      <c r="G28" s="5">
        <f t="shared" si="3"/>
        <v>148886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2"/>
        <v>0</v>
      </c>
      <c r="E29" s="31">
        <v>146.11000000000001</v>
      </c>
      <c r="F29" s="5"/>
      <c r="G29" s="5">
        <f t="shared" si="3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2"/>
        <v>0</v>
      </c>
      <c r="E30" s="31"/>
      <c r="F30" s="5"/>
      <c r="G30" s="5">
        <f t="shared" si="3"/>
        <v>0</v>
      </c>
    </row>
    <row r="31" spans="1:7" x14ac:dyDescent="0.25">
      <c r="A31" s="15" t="s">
        <v>44</v>
      </c>
      <c r="B31" s="4" t="s">
        <v>45</v>
      </c>
      <c r="C31" s="5">
        <v>3256.6601999999998</v>
      </c>
      <c r="D31" s="5">
        <f t="shared" si="2"/>
        <v>0.49641871295363194</v>
      </c>
      <c r="E31" s="31">
        <v>113.68</v>
      </c>
      <c r="F31" s="5"/>
      <c r="G31" s="5">
        <f t="shared" si="3"/>
        <v>370217.131536</v>
      </c>
    </row>
    <row r="32" spans="1:7" x14ac:dyDescent="0.25">
      <c r="A32" s="11" t="s">
        <v>46</v>
      </c>
      <c r="B32" s="4" t="s">
        <v>47</v>
      </c>
      <c r="C32" s="5">
        <f>72*2</f>
        <v>144</v>
      </c>
      <c r="D32" s="5">
        <f t="shared" si="2"/>
        <v>2.1950185243558112E-2</v>
      </c>
      <c r="E32" s="31">
        <v>263.77999999999997</v>
      </c>
      <c r="F32" s="5"/>
      <c r="G32" s="5">
        <f t="shared" si="3"/>
        <v>37984.319999999992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2"/>
        <v>0</v>
      </c>
      <c r="E33" s="31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467.13150000000002</v>
      </c>
      <c r="D34" s="5">
        <f t="shared" si="2"/>
        <v>7.1205714986813648E-2</v>
      </c>
      <c r="E34" s="31">
        <v>264.14</v>
      </c>
      <c r="F34" s="5"/>
      <c r="G34" s="5">
        <f t="shared" si="3"/>
        <v>123388.11440999999</v>
      </c>
    </row>
    <row r="35" spans="1:7" x14ac:dyDescent="0.25">
      <c r="A35" s="15">
        <v>14</v>
      </c>
      <c r="B35" s="4" t="s">
        <v>52</v>
      </c>
      <c r="C35" s="5">
        <v>0</v>
      </c>
      <c r="D35" s="5">
        <f t="shared" si="2"/>
        <v>0</v>
      </c>
      <c r="E35" s="31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3" t="s">
        <v>68</v>
      </c>
      <c r="D36" s="44"/>
      <c r="E36" s="31"/>
      <c r="F36" s="5"/>
      <c r="G36" s="5"/>
    </row>
    <row r="37" spans="1:7" x14ac:dyDescent="0.25">
      <c r="A37" s="15">
        <v>16</v>
      </c>
      <c r="B37" s="17" t="s">
        <v>54</v>
      </c>
      <c r="C37" s="5">
        <v>398.27089999999998</v>
      </c>
      <c r="D37" s="5">
        <f t="shared" si="2"/>
        <v>6.0709166889712549E-2</v>
      </c>
      <c r="E37" s="31"/>
      <c r="F37" s="5"/>
      <c r="G37" s="5">
        <f t="shared" si="3"/>
        <v>0</v>
      </c>
    </row>
    <row r="38" spans="1:7" x14ac:dyDescent="0.25">
      <c r="A38" s="15">
        <v>17</v>
      </c>
      <c r="B38" s="17" t="s">
        <v>56</v>
      </c>
      <c r="C38" s="5">
        <v>0</v>
      </c>
      <c r="D38" s="5">
        <f t="shared" si="2"/>
        <v>0</v>
      </c>
      <c r="E38" s="31"/>
      <c r="F38" s="5"/>
      <c r="G38" s="5">
        <f t="shared" si="3"/>
        <v>0</v>
      </c>
    </row>
    <row r="39" spans="1:7" x14ac:dyDescent="0.25">
      <c r="A39" s="15">
        <v>18</v>
      </c>
      <c r="B39" s="17" t="s">
        <v>57</v>
      </c>
      <c r="C39" s="5">
        <v>54133.913800000002</v>
      </c>
      <c r="D39" s="5">
        <f t="shared" si="2"/>
        <v>8.2517321935333801</v>
      </c>
      <c r="E39" s="31"/>
      <c r="F39" s="5"/>
      <c r="G39" s="5">
        <f t="shared" si="3"/>
        <v>0</v>
      </c>
    </row>
    <row r="40" spans="1:7" x14ac:dyDescent="0.25">
      <c r="A40" s="15" t="s">
        <v>58</v>
      </c>
      <c r="B40" s="17" t="s">
        <v>12</v>
      </c>
      <c r="C40" s="5">
        <v>24623.057700000001</v>
      </c>
      <c r="D40" s="5">
        <f t="shared" si="2"/>
        <v>3.7533380401237495</v>
      </c>
      <c r="E40" s="31"/>
      <c r="F40" s="5"/>
      <c r="G40" s="5">
        <f t="shared" si="3"/>
        <v>0</v>
      </c>
    </row>
    <row r="41" spans="1:7" x14ac:dyDescent="0.25">
      <c r="A41" s="15" t="s">
        <v>59</v>
      </c>
      <c r="B41" s="17" t="s">
        <v>14</v>
      </c>
      <c r="C41" s="5">
        <f>C39-C40</f>
        <v>29510.856100000001</v>
      </c>
      <c r="D41" s="5">
        <f t="shared" si="2"/>
        <v>4.498394153409631</v>
      </c>
      <c r="E41" s="31"/>
      <c r="F41" s="5"/>
      <c r="G41" s="5">
        <f t="shared" si="3"/>
        <v>0</v>
      </c>
    </row>
    <row r="42" spans="1:7" x14ac:dyDescent="0.25">
      <c r="A42" s="15">
        <v>19</v>
      </c>
      <c r="B42" s="17" t="s">
        <v>60</v>
      </c>
      <c r="C42" s="5">
        <v>0</v>
      </c>
      <c r="D42" s="5">
        <f t="shared" si="2"/>
        <v>0</v>
      </c>
      <c r="E42" s="31"/>
      <c r="F42" s="5"/>
      <c r="G42" s="5">
        <f t="shared" si="3"/>
        <v>0</v>
      </c>
    </row>
    <row r="43" spans="1:7" x14ac:dyDescent="0.25">
      <c r="A43" s="15">
        <v>20</v>
      </c>
      <c r="B43" s="17" t="s">
        <v>61</v>
      </c>
      <c r="C43" s="5">
        <v>0</v>
      </c>
      <c r="D43" s="5">
        <f t="shared" si="2"/>
        <v>0</v>
      </c>
      <c r="E43" s="31">
        <v>1433.26</v>
      </c>
      <c r="F43" s="5"/>
      <c r="G43" s="5">
        <f t="shared" si="3"/>
        <v>0</v>
      </c>
    </row>
    <row r="44" spans="1:7" x14ac:dyDescent="0.25">
      <c r="A44" s="15">
        <v>21</v>
      </c>
      <c r="B44" s="17" t="s">
        <v>62</v>
      </c>
      <c r="C44" s="5">
        <v>40079.097399999999</v>
      </c>
      <c r="D44" s="5">
        <f t="shared" si="2"/>
        <v>6.1093306411431128</v>
      </c>
      <c r="E44" s="31"/>
      <c r="F44" s="5"/>
      <c r="G44" s="5">
        <f t="shared" si="3"/>
        <v>0</v>
      </c>
    </row>
    <row r="45" spans="1:7" x14ac:dyDescent="0.25">
      <c r="A45" s="15">
        <v>22</v>
      </c>
      <c r="B45" s="17" t="s">
        <v>63</v>
      </c>
      <c r="C45" s="5">
        <v>44089.013599999998</v>
      </c>
      <c r="D45" s="5">
        <f t="shared" si="2"/>
        <v>6.7205695536510603</v>
      </c>
      <c r="E45" s="31"/>
      <c r="F45" s="5"/>
      <c r="G45" s="5">
        <f t="shared" si="3"/>
        <v>0</v>
      </c>
    </row>
    <row r="46" spans="1:7" x14ac:dyDescent="0.25">
      <c r="A46" s="15">
        <v>23</v>
      </c>
      <c r="B46" s="17" t="s">
        <v>65</v>
      </c>
      <c r="C46" s="5">
        <v>0</v>
      </c>
      <c r="D46" s="5">
        <f t="shared" si="2"/>
        <v>0</v>
      </c>
      <c r="E46" s="31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66</v>
      </c>
      <c r="C47" s="5">
        <v>0</v>
      </c>
      <c r="D47" s="5">
        <f t="shared" si="2"/>
        <v>0</v>
      </c>
      <c r="E47" s="31"/>
      <c r="F47" s="5"/>
      <c r="G47" s="5">
        <f t="shared" si="3"/>
        <v>0</v>
      </c>
    </row>
    <row r="48" spans="1:7" ht="15.75" x14ac:dyDescent="0.25">
      <c r="A48" s="7"/>
      <c r="B48" s="8" t="s">
        <v>55</v>
      </c>
      <c r="C48" s="9">
        <v>656030.91</v>
      </c>
      <c r="D48" s="9">
        <v>100</v>
      </c>
      <c r="E48" s="9"/>
      <c r="F48" s="9"/>
      <c r="G48" s="12">
        <f>SUM(G5:G47)</f>
        <v>7096390.3040846679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2020-07-23T19:55:21Z</dcterms:modified>
</cp:coreProperties>
</file>