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1925" windowHeight="12090" activeTab="1"/>
  </bookViews>
  <sheets>
    <sheet name="QUADRO PARA LAYOUT" sheetId="1" r:id="rId1"/>
    <sheet name="QUADRO COMPLETO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D35" i="2" l="1"/>
  <c r="N8" i="2" l="1"/>
  <c r="J8" i="2" l="1"/>
  <c r="J7" i="2"/>
  <c r="K8" i="2"/>
  <c r="G16" i="2"/>
  <c r="F16" i="2"/>
  <c r="G15" i="2"/>
  <c r="F15" i="2"/>
  <c r="G11" i="2"/>
  <c r="F11" i="2"/>
  <c r="G47" i="2" l="1"/>
  <c r="G46" i="2"/>
  <c r="G45" i="2"/>
  <c r="G44" i="2"/>
  <c r="G43" i="2"/>
  <c r="G42" i="2"/>
  <c r="G41" i="2"/>
  <c r="G40" i="2"/>
  <c r="G39" i="2"/>
  <c r="G38" i="2"/>
  <c r="G37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1" i="2"/>
  <c r="G20" i="2"/>
  <c r="G19" i="2"/>
  <c r="G18" i="2"/>
  <c r="G14" i="2"/>
  <c r="G13" i="2"/>
  <c r="G12" i="2"/>
  <c r="G9" i="2"/>
  <c r="G8" i="2"/>
  <c r="G7" i="2"/>
  <c r="G6" i="2"/>
  <c r="G5" i="2"/>
  <c r="D47" i="2" l="1"/>
  <c r="D46" i="2"/>
  <c r="D45" i="2"/>
  <c r="D44" i="2"/>
  <c r="D43" i="2"/>
  <c r="D42" i="2"/>
  <c r="C41" i="2"/>
  <c r="D41" i="2" s="1"/>
  <c r="D40" i="2"/>
  <c r="D39" i="2"/>
  <c r="D38" i="2"/>
  <c r="D37" i="2"/>
  <c r="D34" i="2"/>
  <c r="D33" i="2"/>
  <c r="D32" i="2"/>
  <c r="C32" i="2"/>
  <c r="D31" i="2"/>
  <c r="D30" i="2"/>
  <c r="D29" i="2"/>
  <c r="D28" i="2"/>
  <c r="D27" i="2"/>
  <c r="D26" i="2"/>
  <c r="D25" i="2"/>
  <c r="C24" i="2"/>
  <c r="D24" i="2" s="1"/>
  <c r="D23" i="2"/>
  <c r="D21" i="2"/>
  <c r="D20" i="2"/>
  <c r="D19" i="2"/>
  <c r="D18" i="2"/>
  <c r="D16" i="2"/>
  <c r="D15" i="2"/>
  <c r="D14" i="2"/>
  <c r="C13" i="2"/>
  <c r="D13" i="2" s="1"/>
  <c r="D12" i="2"/>
  <c r="D11" i="2"/>
  <c r="C9" i="2"/>
  <c r="D9" i="2" s="1"/>
  <c r="D8" i="2"/>
  <c r="D7" i="2"/>
  <c r="C5" i="2"/>
  <c r="D5" i="2" l="1"/>
  <c r="C6" i="2"/>
  <c r="D6" i="2" s="1"/>
  <c r="C38" i="1"/>
  <c r="C29" i="1"/>
  <c r="C21" i="1"/>
  <c r="C10" i="1"/>
  <c r="D10" i="1" s="1"/>
  <c r="C7" i="1"/>
  <c r="D7" i="1" s="1"/>
  <c r="C3" i="1"/>
  <c r="C4" i="1" s="1"/>
  <c r="D8" i="1"/>
  <c r="D9" i="1"/>
  <c r="C14" i="1" l="1"/>
  <c r="D14" i="1" s="1"/>
  <c r="C17" i="2"/>
  <c r="D35" i="1"/>
  <c r="D36" i="1"/>
  <c r="D37" i="1"/>
  <c r="D38" i="1"/>
  <c r="D39" i="1"/>
  <c r="D40" i="1"/>
  <c r="D41" i="1"/>
  <c r="D42" i="1"/>
  <c r="D43" i="1"/>
  <c r="D44" i="1"/>
  <c r="D34" i="1"/>
  <c r="D21" i="1"/>
  <c r="D22" i="1"/>
  <c r="D23" i="1"/>
  <c r="D24" i="1"/>
  <c r="D25" i="1"/>
  <c r="D26" i="1"/>
  <c r="D27" i="1"/>
  <c r="D28" i="1"/>
  <c r="D29" i="1"/>
  <c r="D30" i="1"/>
  <c r="D31" i="1"/>
  <c r="D32" i="1"/>
  <c r="D20" i="1"/>
  <c r="D11" i="1"/>
  <c r="D12" i="1"/>
  <c r="D13" i="1"/>
  <c r="D15" i="1"/>
  <c r="D16" i="1"/>
  <c r="D17" i="1"/>
  <c r="D18" i="1"/>
  <c r="D4" i="1"/>
  <c r="D5" i="1"/>
  <c r="D6" i="1"/>
  <c r="D3" i="1"/>
  <c r="D17" i="2" l="1"/>
  <c r="G17" i="2"/>
  <c r="G48" i="2" s="1"/>
</calcChain>
</file>

<file path=xl/sharedStrings.xml><?xml version="1.0" encoding="utf-8"?>
<sst xmlns="http://schemas.openxmlformats.org/spreadsheetml/2006/main" count="177" uniqueCount="96">
  <si>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</si>
  <si>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</si>
  <si>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</si>
  <si>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</si>
  <si>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</si>
  <si>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</si>
  <si>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</si>
  <si>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</si>
  <si>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</si>
  <si>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</si>
  <si>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</si>
  <si>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</si>
  <si>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</si>
  <si>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</si>
  <si>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</si>
  <si>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</si>
  <si>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</si>
  <si>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</si>
  <si>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</si>
  <si>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</si>
  <si>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</si>
  <si>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</si>
  <si>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</si>
  <si>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</si>
  <si>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</si>
  <si>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</si>
  <si>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</si>
  <si>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</si>
  <si>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</si>
  <si>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</si>
  <si>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</si>
  <si>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</si>
  <si>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</si>
  <si>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</si>
  <si>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</si>
  <si>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</si>
  <si>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</si>
  <si>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</si>
  <si>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</si>
  <si>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</si>
  <si>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</si>
  <si>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</si>
  <si>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</si>
  <si>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</si>
  <si>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</si>
  <si>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</si>
  <si>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</si>
  <si>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</si>
  <si>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</si>
  <si>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</si>
  <si>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</si>
  <si>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</si>
  <si>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</si>
  <si>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</si>
  <si>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</si>
  <si>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ÁREA TOTAL DO PARQUE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</si>
  <si>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</si>
  <si>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</si>
  <si>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</si>
  <si>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</si>
  <si>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</si>
  <si>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</si>
  <si>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</si>
  <si>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</si>
  <si>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BOSQUE</t>
  </si>
  <si>
    <t>DECK</t>
  </si>
  <si>
    <t>TRECHO DE CANALIZAÇÃO ABERTA</t>
  </si>
  <si>
    <t>Áreas Contaminadas e Reabilitadas - Ano 2019</t>
  </si>
  <si>
    <r>
      <t>Numero:</t>
    </r>
    <r>
      <rPr>
        <sz val="9"/>
        <color rgb="FF333333"/>
        <rFont val="Arial"/>
        <family val="2"/>
      </rPr>
      <t> S/N</t>
    </r>
  </si>
  <si>
    <t>Complemento:</t>
  </si>
  <si>
    <r>
      <t>Num_Regional:</t>
    </r>
    <r>
      <rPr>
        <sz val="9"/>
        <color rgb="FF333333"/>
        <rFont val="Arial"/>
        <family val="2"/>
      </rPr>
      <t> 5</t>
    </r>
  </si>
  <si>
    <r>
      <t>Nome_Regional:</t>
    </r>
    <r>
      <rPr>
        <sz val="9"/>
        <color rgb="FF333333"/>
        <rFont val="Arial"/>
        <family val="2"/>
      </rPr>
      <t> Campinas</t>
    </r>
  </si>
  <si>
    <t>PRESENTE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</si>
  <si>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PARQUE LINEAR DO RIBEIRÃO VIRACOPOS TRECHO 2</t>
  </si>
  <si>
    <r>
      <t>Seq:</t>
    </r>
    <r>
      <rPr>
        <sz val="9"/>
        <color rgb="FF333333"/>
        <rFont val="Arial"/>
        <family val="2"/>
      </rPr>
      <t> 16719</t>
    </r>
  </si>
  <si>
    <r>
      <t>Razao_Social:</t>
    </r>
    <r>
      <rPr>
        <sz val="9"/>
        <color rgb="FF333333"/>
        <rFont val="Arial"/>
        <family val="2"/>
      </rPr>
      <t> DANA INDÚSTRIAS LTDA. (ANT. SIFCO S/A)</t>
    </r>
  </si>
  <si>
    <r>
      <t>Endereco:</t>
    </r>
    <r>
      <rPr>
        <sz val="9"/>
        <color rgb="FF333333"/>
        <rFont val="Arial"/>
        <family val="2"/>
      </rPr>
      <t> AV. BARÃO SMITH DE VASCONCELLOS</t>
    </r>
  </si>
  <si>
    <r>
      <t>Numero:</t>
    </r>
    <r>
      <rPr>
        <sz val="9"/>
        <color rgb="FF333333"/>
        <rFont val="Arial"/>
        <family val="2"/>
      </rPr>
      <t> 1000</t>
    </r>
  </si>
  <si>
    <r>
      <t>Atividade:</t>
    </r>
    <r>
      <rPr>
        <sz val="9"/>
        <color rgb="FF333333"/>
        <rFont val="Arial"/>
        <family val="2"/>
      </rPr>
      <t> Indústria</t>
    </r>
  </si>
  <si>
    <r>
      <t>Classificacao:</t>
    </r>
    <r>
      <rPr>
        <sz val="9"/>
        <color rgb="FF333333"/>
        <rFont val="Arial"/>
        <family val="2"/>
      </rPr>
      <t> em processo de monitoramento para encerramento (AME)</t>
    </r>
  </si>
  <si>
    <r>
      <t>Seq:</t>
    </r>
    <r>
      <rPr>
        <sz val="9"/>
        <color rgb="FF333333"/>
        <rFont val="Arial"/>
        <family val="2"/>
      </rPr>
      <t> 33165</t>
    </r>
  </si>
  <si>
    <r>
      <t>Razao_Social:</t>
    </r>
    <r>
      <rPr>
        <sz val="9"/>
        <color rgb="FF333333"/>
        <rFont val="Arial"/>
        <family val="2"/>
      </rPr>
      <t> SHELL BRASIL LTDA.</t>
    </r>
  </si>
  <si>
    <r>
      <t>Endereco:</t>
    </r>
    <r>
      <rPr>
        <sz val="9"/>
        <color rgb="FF333333"/>
        <rFont val="Arial"/>
        <family val="2"/>
      </rPr>
      <t> AEROPORTO INTERNACIONAL DE VIRACOPOS</t>
    </r>
  </si>
  <si>
    <r>
      <t>Atividade:</t>
    </r>
    <r>
      <rPr>
        <sz val="9"/>
        <color rgb="FF333333"/>
        <rFont val="Arial"/>
        <family val="2"/>
      </rPr>
      <t> Posto de serviço</t>
    </r>
  </si>
  <si>
    <r>
      <t>Classificacao:</t>
    </r>
    <r>
      <rPr>
        <sz val="9"/>
        <color rgb="FF333333"/>
        <rFont val="Arial"/>
        <family val="2"/>
      </rPr>
      <t> em processo de remediação (ACRe)</t>
    </r>
  </si>
  <si>
    <r>
      <t>Seq:</t>
    </r>
    <r>
      <rPr>
        <sz val="9"/>
        <color rgb="FF333333"/>
        <rFont val="Arial"/>
        <family val="2"/>
      </rPr>
      <t> 13439</t>
    </r>
  </si>
  <si>
    <r>
      <t>Razao_Social:</t>
    </r>
    <r>
      <rPr>
        <sz val="9"/>
        <color rgb="FF333333"/>
        <rFont val="Arial"/>
        <family val="2"/>
      </rPr>
      <t> MERCEDES BENZ DO BRASIL LTDA.</t>
    </r>
  </si>
  <si>
    <r>
      <t>Endereco:</t>
    </r>
    <r>
      <rPr>
        <sz val="9"/>
        <color rgb="FF333333"/>
        <rFont val="Arial"/>
        <family val="2"/>
      </rPr>
      <t> AV. MERCEDES BENZ</t>
    </r>
  </si>
  <si>
    <r>
      <t>Numero:</t>
    </r>
    <r>
      <rPr>
        <sz val="9"/>
        <color rgb="FF333333"/>
        <rFont val="Arial"/>
        <family val="2"/>
      </rPr>
      <t> 679</t>
    </r>
  </si>
  <si>
    <r>
      <t>Classificacao:</t>
    </r>
    <r>
      <rPr>
        <sz val="9"/>
        <color rgb="FF333333"/>
        <rFont val="Arial"/>
        <family val="2"/>
      </rPr>
      <t> reabilitada para o uso declarado (AR)</t>
    </r>
  </si>
  <si>
    <t>VEGETAÇÃO</t>
  </si>
  <si>
    <t>Total</t>
  </si>
  <si>
    <t>Em APP</t>
  </si>
  <si>
    <t>DOMINIALIDADE (ÁREA PÚBLICA)</t>
  </si>
  <si>
    <t>ÁREA (m2)</t>
  </si>
  <si>
    <t>INICIAL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</si>
</sst>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9"/>
      <color rgb="FF333333"/>
      <name val="Arial"/>
      <family val="2"/>
    </font>
    <font>
      <sz val="9"/>
      <color rgb="FF333333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0" fillId="0" borderId="0" xfId="0" applyNumberFormat="1"/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4" fillId="0" borderId="6" xfId="0" applyFont="1" applyBorder="1"/>
    <xf numFmtId="0" fontId="4" fillId="0" borderId="4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4" fontId="7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0" fontId="7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" xfId="0" applyFont="1" applyFill="1" applyBorder="1"/>
    <xf numFmtId="0" fontId="7" fillId="2" borderId="1" xfId="0" applyFont="1" applyFill="1" applyBorder="1"/>
    <xf numFmtId="0" fontId="6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4" fontId="0" fillId="0" borderId="1" xfId="0" applyNumberFormat="1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H47" sqref="H47"/>
    </sheetView>
  </sheetViews>
  <sheetFormatPr defaultRowHeight="15" x14ac:dyDescent="0.25"/>
  <cols>
    <col min="2" max="2" width="74.42578125" bestFit="1" customWidth="1"/>
    <col min="3" max="3" width="12.140625" customWidth="1"/>
    <col min="4" max="4" width="11.85546875" customWidth="1"/>
  </cols>
  <sheetData>
    <row r="1" spans="1:8" ht="34.5" customHeight="1" x14ac:dyDescent="0.25">
      <c r="A1" s="42" t="s">
        <v>73</v>
      </c>
      <c r="B1" s="43"/>
      <c r="C1" s="43"/>
      <c r="D1" s="44"/>
    </row>
    <row r="2" spans="1:8" x14ac:dyDescent="0.25">
      <c r="A2" s="22" t="s">
        <v>1</v>
      </c>
      <c r="B2" s="22" t="s">
        <v>2</v>
      </c>
      <c r="C2" s="22" t="s">
        <v>3</v>
      </c>
      <c r="D2" s="22" t="s">
        <v>4</v>
      </c>
    </row>
    <row r="3" spans="1:8" x14ac:dyDescent="0.25">
      <c r="A3" s="23">
        <v>1</v>
      </c>
      <c r="B3" s="24" t="s">
        <v>8</v>
      </c>
      <c r="C3" s="25">
        <f>2*4212.3456</f>
        <v>8424.6911999999993</v>
      </c>
      <c r="D3" s="25">
        <f t="shared" ref="D3:D8" si="0">(C3*100)/$C$45</f>
        <v>1.3092690242402365</v>
      </c>
    </row>
    <row r="4" spans="1:8" x14ac:dyDescent="0.25">
      <c r="A4" s="23">
        <v>2</v>
      </c>
      <c r="B4" s="24" t="s">
        <v>9</v>
      </c>
      <c r="C4" s="25">
        <f>33651.7621999999-C3</f>
        <v>25227.070999999902</v>
      </c>
      <c r="D4" s="25">
        <f t="shared" si="0"/>
        <v>3.9205024669164192</v>
      </c>
    </row>
    <row r="5" spans="1:8" x14ac:dyDescent="0.25">
      <c r="A5" s="23">
        <v>3</v>
      </c>
      <c r="B5" s="24" t="s">
        <v>10</v>
      </c>
      <c r="C5" s="25">
        <v>55863.524100000002</v>
      </c>
      <c r="D5" s="25">
        <f t="shared" si="0"/>
        <v>8.6816691499657512</v>
      </c>
      <c r="G5" s="10"/>
    </row>
    <row r="6" spans="1:8" x14ac:dyDescent="0.25">
      <c r="A6" s="23" t="s">
        <v>11</v>
      </c>
      <c r="B6" s="24" t="s">
        <v>12</v>
      </c>
      <c r="C6" s="25">
        <v>46391.94</v>
      </c>
      <c r="D6" s="25">
        <f t="shared" si="0"/>
        <v>7.2097040205356855</v>
      </c>
    </row>
    <row r="7" spans="1:8" x14ac:dyDescent="0.25">
      <c r="A7" s="23" t="s">
        <v>13</v>
      </c>
      <c r="B7" s="24" t="s">
        <v>14</v>
      </c>
      <c r="C7" s="25">
        <f>C5-C6</f>
        <v>9471.5841</v>
      </c>
      <c r="D7" s="25">
        <f t="shared" si="0"/>
        <v>1.4719651294300664</v>
      </c>
    </row>
    <row r="8" spans="1:8" x14ac:dyDescent="0.25">
      <c r="A8" s="23">
        <v>4</v>
      </c>
      <c r="B8" s="24" t="s">
        <v>17</v>
      </c>
      <c r="C8" s="25">
        <v>76398.864000000001</v>
      </c>
      <c r="D8" s="25">
        <f t="shared" si="0"/>
        <v>11.873036500417077</v>
      </c>
    </row>
    <row r="9" spans="1:8" x14ac:dyDescent="0.25">
      <c r="A9" s="23" t="s">
        <v>18</v>
      </c>
      <c r="B9" s="24" t="s">
        <v>12</v>
      </c>
      <c r="C9" s="25">
        <v>40761.804600000003</v>
      </c>
      <c r="D9" s="25">
        <f t="shared" ref="D9:D44" si="1">(C9*100)/$C$45</f>
        <v>6.334732854649106</v>
      </c>
      <c r="H9" s="10"/>
    </row>
    <row r="10" spans="1:8" x14ac:dyDescent="0.25">
      <c r="A10" s="23" t="s">
        <v>19</v>
      </c>
      <c r="B10" s="24" t="s">
        <v>14</v>
      </c>
      <c r="C10" s="25">
        <f>C8-C9</f>
        <v>35637.059399999998</v>
      </c>
      <c r="D10" s="25">
        <f t="shared" si="1"/>
        <v>5.5383036457679724</v>
      </c>
    </row>
    <row r="11" spans="1:8" x14ac:dyDescent="0.25">
      <c r="A11" s="23">
        <v>5</v>
      </c>
      <c r="B11" s="24" t="s">
        <v>64</v>
      </c>
      <c r="C11" s="25">
        <v>23708.738600000001</v>
      </c>
      <c r="D11" s="25">
        <f t="shared" si="1"/>
        <v>3.6845406337016642</v>
      </c>
    </row>
    <row r="12" spans="1:8" x14ac:dyDescent="0.25">
      <c r="A12" s="23">
        <v>6</v>
      </c>
      <c r="B12" s="24" t="s">
        <v>20</v>
      </c>
      <c r="C12" s="25">
        <v>14207.0466</v>
      </c>
      <c r="D12" s="25">
        <f t="shared" si="1"/>
        <v>2.2078964792582036</v>
      </c>
    </row>
    <row r="13" spans="1:8" x14ac:dyDescent="0.25">
      <c r="A13" s="23">
        <v>7</v>
      </c>
      <c r="B13" s="24" t="s">
        <v>21</v>
      </c>
      <c r="C13" s="25">
        <v>933.74630000000002</v>
      </c>
      <c r="D13" s="25">
        <f t="shared" si="1"/>
        <v>0.14511215640627059</v>
      </c>
      <c r="F13" s="10"/>
      <c r="H13" s="10"/>
    </row>
    <row r="14" spans="1:8" x14ac:dyDescent="0.25">
      <c r="A14" s="23">
        <v>8</v>
      </c>
      <c r="B14" s="24" t="s">
        <v>22</v>
      </c>
      <c r="C14" s="25">
        <f>C45-SUM(C3:C5,C8,C11:C13,C15:C18,C20:C32,C34:C36,C39:C44)</f>
        <v>56604.202000000048</v>
      </c>
      <c r="D14" s="25">
        <f t="shared" si="1"/>
        <v>8.7967768267206417</v>
      </c>
      <c r="F14" s="10"/>
    </row>
    <row r="15" spans="1:8" x14ac:dyDescent="0.25">
      <c r="A15" s="23">
        <v>9</v>
      </c>
      <c r="B15" s="24" t="s">
        <v>23</v>
      </c>
      <c r="C15" s="25">
        <v>0</v>
      </c>
      <c r="D15" s="25">
        <f t="shared" si="1"/>
        <v>0</v>
      </c>
      <c r="F15" s="10"/>
    </row>
    <row r="16" spans="1:8" x14ac:dyDescent="0.25">
      <c r="A16" s="23">
        <v>10</v>
      </c>
      <c r="B16" s="24" t="s">
        <v>24</v>
      </c>
      <c r="C16" s="25">
        <v>7361.0553</v>
      </c>
      <c r="D16" s="25">
        <f t="shared" si="1"/>
        <v>1.143970913736212</v>
      </c>
      <c r="F16" s="10"/>
      <c r="G16" s="10"/>
    </row>
    <row r="17" spans="1:8" x14ac:dyDescent="0.25">
      <c r="A17" s="23">
        <v>11</v>
      </c>
      <c r="B17" s="24" t="s">
        <v>25</v>
      </c>
      <c r="C17" s="25">
        <v>2144.2453</v>
      </c>
      <c r="D17" s="25">
        <f t="shared" si="1"/>
        <v>0.33323404799249068</v>
      </c>
    </row>
    <row r="18" spans="1:8" x14ac:dyDescent="0.25">
      <c r="A18" s="23">
        <v>12</v>
      </c>
      <c r="B18" s="24" t="s">
        <v>26</v>
      </c>
      <c r="C18" s="25">
        <v>2281.9472999999998</v>
      </c>
      <c r="D18" s="25">
        <f t="shared" si="1"/>
        <v>0.35463411582832172</v>
      </c>
      <c r="H18" s="10"/>
    </row>
    <row r="19" spans="1:8" x14ac:dyDescent="0.25">
      <c r="A19" s="26">
        <v>13</v>
      </c>
      <c r="B19" s="27" t="s">
        <v>27</v>
      </c>
      <c r="C19" s="40"/>
      <c r="D19" s="41"/>
    </row>
    <row r="20" spans="1:8" x14ac:dyDescent="0.25">
      <c r="A20" s="28" t="s">
        <v>28</v>
      </c>
      <c r="B20" s="24" t="s">
        <v>29</v>
      </c>
      <c r="C20" s="25">
        <v>1160.2855</v>
      </c>
      <c r="D20" s="25">
        <f t="shared" si="1"/>
        <v>0.18031828447612361</v>
      </c>
    </row>
    <row r="21" spans="1:8" x14ac:dyDescent="0.25">
      <c r="A21" s="28" t="s">
        <v>30</v>
      </c>
      <c r="B21" s="24" t="s">
        <v>31</v>
      </c>
      <c r="C21" s="25">
        <f>10291.7674+10151.9572</f>
        <v>20443.724600000001</v>
      </c>
      <c r="D21" s="25">
        <f t="shared" si="1"/>
        <v>3.17712954973093</v>
      </c>
    </row>
    <row r="22" spans="1:8" x14ac:dyDescent="0.25">
      <c r="A22" s="28" t="s">
        <v>32</v>
      </c>
      <c r="B22" s="24" t="s">
        <v>33</v>
      </c>
      <c r="C22" s="25">
        <v>921.8</v>
      </c>
      <c r="D22" s="25">
        <f t="shared" si="1"/>
        <v>0.1432555992728434</v>
      </c>
    </row>
    <row r="23" spans="1:8" x14ac:dyDescent="0.25">
      <c r="A23" s="28" t="s">
        <v>34</v>
      </c>
      <c r="B23" s="24" t="s">
        <v>35</v>
      </c>
      <c r="C23" s="25">
        <v>0</v>
      </c>
      <c r="D23" s="25">
        <f t="shared" si="1"/>
        <v>0</v>
      </c>
    </row>
    <row r="24" spans="1:8" x14ac:dyDescent="0.25">
      <c r="A24" s="28" t="s">
        <v>36</v>
      </c>
      <c r="B24" s="24" t="s">
        <v>37</v>
      </c>
      <c r="C24" s="25">
        <v>520.84339999999997</v>
      </c>
      <c r="D24" s="25">
        <f t="shared" si="1"/>
        <v>8.094351637481588E-2</v>
      </c>
      <c r="G24" s="10"/>
    </row>
    <row r="25" spans="1:8" x14ac:dyDescent="0.25">
      <c r="A25" s="28" t="s">
        <v>38</v>
      </c>
      <c r="B25" s="24" t="s">
        <v>39</v>
      </c>
      <c r="C25" s="25">
        <v>200</v>
      </c>
      <c r="D25" s="25">
        <f t="shared" si="1"/>
        <v>3.10817095406473E-2</v>
      </c>
    </row>
    <row r="26" spans="1:8" x14ac:dyDescent="0.25">
      <c r="A26" s="28" t="s">
        <v>40</v>
      </c>
      <c r="B26" s="24" t="s">
        <v>41</v>
      </c>
      <c r="C26" s="25">
        <v>0</v>
      </c>
      <c r="D26" s="25">
        <f t="shared" si="1"/>
        <v>0</v>
      </c>
    </row>
    <row r="27" spans="1:8" x14ac:dyDescent="0.25">
      <c r="A27" s="28" t="s">
        <v>42</v>
      </c>
      <c r="B27" s="24" t="s">
        <v>43</v>
      </c>
      <c r="C27" s="25">
        <v>0</v>
      </c>
      <c r="D27" s="25">
        <f t="shared" si="1"/>
        <v>0</v>
      </c>
    </row>
    <row r="28" spans="1:8" x14ac:dyDescent="0.25">
      <c r="A28" s="28" t="s">
        <v>44</v>
      </c>
      <c r="B28" s="24" t="s">
        <v>45</v>
      </c>
      <c r="C28" s="25">
        <v>0</v>
      </c>
      <c r="D28" s="25">
        <f t="shared" si="1"/>
        <v>0</v>
      </c>
    </row>
    <row r="29" spans="1:8" x14ac:dyDescent="0.25">
      <c r="A29" s="29" t="s">
        <v>46</v>
      </c>
      <c r="B29" s="24" t="s">
        <v>47</v>
      </c>
      <c r="C29" s="25">
        <f>72*4</f>
        <v>288</v>
      </c>
      <c r="D29" s="25">
        <f t="shared" si="1"/>
        <v>4.4757661738532115E-2</v>
      </c>
    </row>
    <row r="30" spans="1:8" x14ac:dyDescent="0.25">
      <c r="A30" s="28" t="s">
        <v>48</v>
      </c>
      <c r="B30" s="24" t="s">
        <v>49</v>
      </c>
      <c r="C30" s="25">
        <v>0</v>
      </c>
      <c r="D30" s="25">
        <f t="shared" si="1"/>
        <v>0</v>
      </c>
    </row>
    <row r="31" spans="1:8" x14ac:dyDescent="0.25">
      <c r="A31" s="28" t="s">
        <v>50</v>
      </c>
      <c r="B31" s="24" t="s">
        <v>51</v>
      </c>
      <c r="C31" s="25">
        <v>0</v>
      </c>
      <c r="D31" s="25">
        <f t="shared" si="1"/>
        <v>0</v>
      </c>
      <c r="F31" s="10"/>
    </row>
    <row r="32" spans="1:8" x14ac:dyDescent="0.25">
      <c r="A32" s="28">
        <v>14</v>
      </c>
      <c r="B32" s="24" t="s">
        <v>52</v>
      </c>
      <c r="C32" s="25">
        <v>0</v>
      </c>
      <c r="D32" s="25">
        <f t="shared" si="1"/>
        <v>0</v>
      </c>
    </row>
    <row r="33" spans="1:4" x14ac:dyDescent="0.25">
      <c r="A33" s="28">
        <v>15</v>
      </c>
      <c r="B33" s="24" t="s">
        <v>53</v>
      </c>
      <c r="C33" s="40" t="s">
        <v>72</v>
      </c>
      <c r="D33" s="41"/>
    </row>
    <row r="34" spans="1:4" x14ac:dyDescent="0.25">
      <c r="A34" s="28">
        <v>16</v>
      </c>
      <c r="B34" s="30" t="s">
        <v>54</v>
      </c>
      <c r="C34" s="25">
        <v>1197.7475999999999</v>
      </c>
      <c r="D34" s="25">
        <f t="shared" si="1"/>
        <v>0.18614021503103703</v>
      </c>
    </row>
    <row r="35" spans="1:4" s="1" customFormat="1" x14ac:dyDescent="0.25">
      <c r="A35" s="28">
        <v>17</v>
      </c>
      <c r="B35" s="30" t="s">
        <v>56</v>
      </c>
      <c r="C35" s="25">
        <v>0</v>
      </c>
      <c r="D35" s="25">
        <f t="shared" si="1"/>
        <v>0</v>
      </c>
    </row>
    <row r="36" spans="1:4" s="1" customFormat="1" x14ac:dyDescent="0.25">
      <c r="A36" s="28">
        <v>18</v>
      </c>
      <c r="B36" s="30" t="s">
        <v>57</v>
      </c>
      <c r="C36" s="25">
        <v>345577.71720000001</v>
      </c>
      <c r="D36" s="25">
        <f t="shared" si="1"/>
        <v>53.705731148651772</v>
      </c>
    </row>
    <row r="37" spans="1:4" s="1" customFormat="1" x14ac:dyDescent="0.25">
      <c r="A37" s="28" t="s">
        <v>58</v>
      </c>
      <c r="B37" s="30" t="s">
        <v>12</v>
      </c>
      <c r="C37" s="25">
        <v>96015.098199999993</v>
      </c>
      <c r="D37" s="25">
        <f t="shared" si="1"/>
        <v>14.921566968845635</v>
      </c>
    </row>
    <row r="38" spans="1:4" s="1" customFormat="1" x14ac:dyDescent="0.25">
      <c r="A38" s="28" t="s">
        <v>59</v>
      </c>
      <c r="B38" s="30" t="s">
        <v>14</v>
      </c>
      <c r="C38" s="25">
        <f>C36-C37</f>
        <v>249562.61900000001</v>
      </c>
      <c r="D38" s="25">
        <f t="shared" si="1"/>
        <v>38.78416417980614</v>
      </c>
    </row>
    <row r="39" spans="1:4" s="1" customFormat="1" x14ac:dyDescent="0.25">
      <c r="A39" s="28">
        <v>19</v>
      </c>
      <c r="B39" s="30" t="s">
        <v>60</v>
      </c>
      <c r="C39" s="25">
        <v>0</v>
      </c>
      <c r="D39" s="25">
        <f t="shared" si="1"/>
        <v>0</v>
      </c>
    </row>
    <row r="40" spans="1:4" s="1" customFormat="1" x14ac:dyDescent="0.25">
      <c r="A40" s="28">
        <v>20</v>
      </c>
      <c r="B40" s="30" t="s">
        <v>61</v>
      </c>
      <c r="C40" s="25">
        <v>0</v>
      </c>
      <c r="D40" s="25">
        <f t="shared" si="1"/>
        <v>0</v>
      </c>
    </row>
    <row r="41" spans="1:4" s="1" customFormat="1" x14ac:dyDescent="0.25">
      <c r="A41" s="28">
        <v>21</v>
      </c>
      <c r="B41" s="30" t="s">
        <v>62</v>
      </c>
      <c r="C41" s="25">
        <v>0</v>
      </c>
      <c r="D41" s="25">
        <f t="shared" si="1"/>
        <v>0</v>
      </c>
    </row>
    <row r="42" spans="1:4" s="1" customFormat="1" x14ac:dyDescent="0.25">
      <c r="A42" s="28">
        <v>22</v>
      </c>
      <c r="B42" s="30" t="s">
        <v>63</v>
      </c>
      <c r="C42" s="25">
        <v>0</v>
      </c>
      <c r="D42" s="25">
        <f t="shared" si="1"/>
        <v>0</v>
      </c>
    </row>
    <row r="43" spans="1:4" s="1" customFormat="1" x14ac:dyDescent="0.25">
      <c r="A43" s="28">
        <v>23</v>
      </c>
      <c r="B43" s="30" t="s">
        <v>65</v>
      </c>
      <c r="C43" s="25">
        <v>0</v>
      </c>
      <c r="D43" s="25">
        <f t="shared" si="1"/>
        <v>0</v>
      </c>
    </row>
    <row r="44" spans="1:4" s="1" customFormat="1" x14ac:dyDescent="0.25">
      <c r="A44" s="28">
        <v>24</v>
      </c>
      <c r="B44" s="30" t="s">
        <v>66</v>
      </c>
      <c r="C44" s="25">
        <v>0</v>
      </c>
      <c r="D44" s="25">
        <f t="shared" si="1"/>
        <v>0</v>
      </c>
    </row>
    <row r="45" spans="1:4" x14ac:dyDescent="0.25">
      <c r="A45" s="31"/>
      <c r="B45" s="32" t="s">
        <v>55</v>
      </c>
      <c r="C45" s="33">
        <v>643465.25</v>
      </c>
      <c r="D45" s="33">
        <v>100</v>
      </c>
    </row>
  </sheetData>
  <mergeCells count="3">
    <mergeCell ref="C33:D33"/>
    <mergeCell ref="C19:D19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tabSelected="1" topLeftCell="A15" zoomScale="90" zoomScaleNormal="90" workbookViewId="0">
      <selection activeCell="L45" sqref="L45"/>
    </sheetView>
  </sheetViews>
  <sheetFormatPr defaultRowHeight="15" x14ac:dyDescent="0.25"/>
  <cols>
    <col min="2" max="2" width="63.140625" bestFit="1" customWidth="1"/>
    <col min="3" max="3" width="10.85546875" bestFit="1" customWidth="1"/>
    <col min="5" max="5" width="8.140625" style="35" bestFit="1" customWidth="1"/>
    <col min="6" max="6" width="9.85546875" bestFit="1" customWidth="1"/>
    <col min="7" max="7" width="14.28515625" bestFit="1" customWidth="1"/>
    <col min="10" max="10" width="15.28515625" customWidth="1"/>
    <col min="11" max="11" width="12.85546875" customWidth="1"/>
    <col min="13" max="13" width="19.5703125" customWidth="1"/>
    <col min="14" max="14" width="18.28515625" customWidth="1"/>
  </cols>
  <sheetData>
    <row r="1" spans="1:14" x14ac:dyDescent="0.25">
      <c r="A1" s="51" t="s">
        <v>73</v>
      </c>
      <c r="B1" s="51"/>
      <c r="C1" s="51"/>
      <c r="D1" s="51"/>
      <c r="E1" s="51"/>
      <c r="F1" s="51"/>
      <c r="G1" s="51"/>
    </row>
    <row r="2" spans="1:14" x14ac:dyDescent="0.25">
      <c r="A2" s="51"/>
      <c r="B2" s="51"/>
      <c r="C2" s="51"/>
      <c r="D2" s="51"/>
      <c r="E2" s="51"/>
      <c r="F2" s="51"/>
      <c r="G2" s="51"/>
    </row>
    <row r="3" spans="1:14" x14ac:dyDescent="0.25">
      <c r="A3" s="21"/>
      <c r="B3" s="21"/>
      <c r="C3" s="21"/>
      <c r="D3" s="21"/>
      <c r="E3" s="14" t="s">
        <v>0</v>
      </c>
      <c r="F3" s="14"/>
      <c r="G3" s="13"/>
    </row>
    <row r="4" spans="1:14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14" x14ac:dyDescent="0.25">
      <c r="A5" s="3">
        <v>1</v>
      </c>
      <c r="B5" s="4" t="s">
        <v>8</v>
      </c>
      <c r="C5" s="5">
        <f>2*4212.3456</f>
        <v>8424.6911999999993</v>
      </c>
      <c r="D5" s="5">
        <f>(C5*100)/$C$48</f>
        <v>1.3092690242402365</v>
      </c>
      <c r="E5" s="34"/>
      <c r="F5" s="5"/>
      <c r="G5" s="5">
        <f t="shared" ref="G5:G18" si="0">E5*C5</f>
        <v>0</v>
      </c>
    </row>
    <row r="6" spans="1:14" x14ac:dyDescent="0.25">
      <c r="A6" s="3">
        <v>2</v>
      </c>
      <c r="B6" s="4" t="s">
        <v>9</v>
      </c>
      <c r="C6" s="5">
        <f>33651.7621999999-C5</f>
        <v>25227.070999999902</v>
      </c>
      <c r="D6" s="5">
        <f t="shared" ref="D6:D9" si="1">(C6*100)/$C$48</f>
        <v>3.9205024669164192</v>
      </c>
      <c r="E6" s="34"/>
      <c r="F6" s="5"/>
      <c r="G6" s="5">
        <f t="shared" si="0"/>
        <v>0</v>
      </c>
      <c r="I6" s="48" t="s">
        <v>90</v>
      </c>
      <c r="J6" s="49"/>
      <c r="K6" s="50"/>
      <c r="M6" s="47" t="s">
        <v>93</v>
      </c>
      <c r="N6" s="47"/>
    </row>
    <row r="7" spans="1:14" x14ac:dyDescent="0.25">
      <c r="A7" s="3">
        <v>3</v>
      </c>
      <c r="B7" s="4" t="s">
        <v>10</v>
      </c>
      <c r="C7" s="5">
        <v>55863.524100000002</v>
      </c>
      <c r="D7" s="5">
        <f t="shared" si="1"/>
        <v>8.6816691499657512</v>
      </c>
      <c r="E7" s="34"/>
      <c r="F7" s="5"/>
      <c r="G7" s="5">
        <f t="shared" si="0"/>
        <v>0</v>
      </c>
      <c r="I7" s="4" t="s">
        <v>91</v>
      </c>
      <c r="J7" s="36">
        <f>C7</f>
        <v>55863.524100000002</v>
      </c>
      <c r="K7" s="36">
        <v>100</v>
      </c>
      <c r="M7" s="37" t="s">
        <v>94</v>
      </c>
      <c r="N7" s="37" t="s">
        <v>4</v>
      </c>
    </row>
    <row r="8" spans="1:14" x14ac:dyDescent="0.25">
      <c r="A8" s="3" t="s">
        <v>11</v>
      </c>
      <c r="B8" s="4" t="s">
        <v>12</v>
      </c>
      <c r="C8" s="5">
        <v>46391.94</v>
      </c>
      <c r="D8" s="5">
        <f t="shared" si="1"/>
        <v>7.2097040205356855</v>
      </c>
      <c r="E8" s="34"/>
      <c r="F8" s="5"/>
      <c r="G8" s="5">
        <f t="shared" si="0"/>
        <v>0</v>
      </c>
      <c r="I8" s="4" t="s">
        <v>92</v>
      </c>
      <c r="J8" s="36">
        <f>C8</f>
        <v>46391.94</v>
      </c>
      <c r="K8" s="36">
        <f>J8*K7/J7</f>
        <v>83.04513678183794</v>
      </c>
      <c r="M8" s="38">
        <v>89591.33</v>
      </c>
      <c r="N8" s="38">
        <f>(M8*100)/C48</f>
        <v>13.923258482101403</v>
      </c>
    </row>
    <row r="9" spans="1:14" x14ac:dyDescent="0.25">
      <c r="A9" s="3" t="s">
        <v>13</v>
      </c>
      <c r="B9" s="4" t="s">
        <v>14</v>
      </c>
      <c r="C9" s="5">
        <f>C7-C8</f>
        <v>9471.5841</v>
      </c>
      <c r="D9" s="5">
        <f t="shared" si="1"/>
        <v>1.4719651294300664</v>
      </c>
      <c r="E9" s="34"/>
      <c r="F9" s="5"/>
      <c r="G9" s="5">
        <f t="shared" si="0"/>
        <v>0</v>
      </c>
    </row>
    <row r="10" spans="1:14" x14ac:dyDescent="0.25">
      <c r="A10" s="3" t="s">
        <v>15</v>
      </c>
      <c r="B10" s="4" t="s">
        <v>16</v>
      </c>
      <c r="C10" s="45" t="s">
        <v>95</v>
      </c>
      <c r="D10" s="46"/>
      <c r="E10" s="34"/>
      <c r="F10" s="5"/>
      <c r="G10" s="5"/>
    </row>
    <row r="11" spans="1:14" x14ac:dyDescent="0.25">
      <c r="A11" s="3">
        <v>4</v>
      </c>
      <c r="B11" s="4" t="s">
        <v>17</v>
      </c>
      <c r="C11" s="5">
        <v>76398.864000000001</v>
      </c>
      <c r="D11" s="5">
        <f>(C11*100)/$C$48</f>
        <v>11.873036500417077</v>
      </c>
      <c r="E11" s="34"/>
      <c r="F11" s="5">
        <f>C11/4</f>
        <v>19099.716</v>
      </c>
      <c r="G11" s="5">
        <f>F11*40</f>
        <v>763988.64</v>
      </c>
    </row>
    <row r="12" spans="1:14" x14ac:dyDescent="0.25">
      <c r="A12" s="3" t="s">
        <v>18</v>
      </c>
      <c r="B12" s="4" t="s">
        <v>12</v>
      </c>
      <c r="C12" s="5">
        <v>40761.804600000003</v>
      </c>
      <c r="D12" s="5">
        <f t="shared" ref="D12:D47" si="2">(C12*100)/$C$48</f>
        <v>6.334732854649106</v>
      </c>
      <c r="E12" s="34"/>
      <c r="F12" s="5"/>
      <c r="G12" s="5">
        <f t="shared" si="0"/>
        <v>0</v>
      </c>
    </row>
    <row r="13" spans="1:14" x14ac:dyDescent="0.25">
      <c r="A13" s="3" t="s">
        <v>19</v>
      </c>
      <c r="B13" s="4" t="s">
        <v>14</v>
      </c>
      <c r="C13" s="5">
        <f>C11-C12</f>
        <v>35637.059399999998</v>
      </c>
      <c r="D13" s="5">
        <f t="shared" si="2"/>
        <v>5.5383036457679724</v>
      </c>
      <c r="E13" s="34"/>
      <c r="F13" s="5"/>
      <c r="G13" s="5">
        <f t="shared" si="0"/>
        <v>0</v>
      </c>
    </row>
    <row r="14" spans="1:14" x14ac:dyDescent="0.25">
      <c r="A14" s="3">
        <v>5</v>
      </c>
      <c r="B14" s="4" t="s">
        <v>64</v>
      </c>
      <c r="C14" s="5">
        <v>23708.738600000001</v>
      </c>
      <c r="D14" s="5">
        <f t="shared" si="2"/>
        <v>3.6845406337016642</v>
      </c>
      <c r="E14" s="34"/>
      <c r="F14" s="5"/>
      <c r="G14" s="5">
        <f t="shared" si="0"/>
        <v>0</v>
      </c>
    </row>
    <row r="15" spans="1:14" x14ac:dyDescent="0.25">
      <c r="A15" s="3">
        <v>6</v>
      </c>
      <c r="B15" s="4" t="s">
        <v>20</v>
      </c>
      <c r="C15" s="5">
        <v>14207.0466</v>
      </c>
      <c r="D15" s="5">
        <f t="shared" si="2"/>
        <v>2.2078964792582036</v>
      </c>
      <c r="E15" s="34"/>
      <c r="F15" s="5">
        <f>C15/36</f>
        <v>394.64018333333331</v>
      </c>
      <c r="G15" s="5">
        <f>F15*96.11</f>
        <v>37928.868020166665</v>
      </c>
    </row>
    <row r="16" spans="1:14" x14ac:dyDescent="0.25">
      <c r="A16" s="3">
        <v>7</v>
      </c>
      <c r="B16" s="4" t="s">
        <v>21</v>
      </c>
      <c r="C16" s="5">
        <v>933.74630000000002</v>
      </c>
      <c r="D16" s="5">
        <f t="shared" si="2"/>
        <v>0.14511215640627059</v>
      </c>
      <c r="E16" s="34"/>
      <c r="F16" s="5">
        <f>C16/36</f>
        <v>25.937397222222224</v>
      </c>
      <c r="G16" s="5">
        <f>F16*96.11</f>
        <v>2492.843247027778</v>
      </c>
    </row>
    <row r="17" spans="1:7" x14ac:dyDescent="0.25">
      <c r="A17" s="3">
        <v>8</v>
      </c>
      <c r="B17" s="4" t="s">
        <v>22</v>
      </c>
      <c r="C17" s="5">
        <f>C48-SUM(C5:C7,C11,C14:C16,C18:C21,C23:C35,C37:C39,C42:C47)</f>
        <v>22671.307600000058</v>
      </c>
      <c r="D17" s="5">
        <f t="shared" si="2"/>
        <v>3.5233149886493571</v>
      </c>
      <c r="E17" s="34">
        <v>4</v>
      </c>
      <c r="F17" s="5"/>
      <c r="G17" s="5">
        <f t="shared" si="0"/>
        <v>90685.230400000233</v>
      </c>
    </row>
    <row r="18" spans="1:7" x14ac:dyDescent="0.25">
      <c r="A18" s="3">
        <v>9</v>
      </c>
      <c r="B18" s="4" t="s">
        <v>23</v>
      </c>
      <c r="C18" s="5">
        <v>0</v>
      </c>
      <c r="D18" s="5">
        <f t="shared" si="2"/>
        <v>0</v>
      </c>
      <c r="E18" s="34"/>
      <c r="F18" s="5"/>
      <c r="G18" s="5">
        <f t="shared" si="0"/>
        <v>0</v>
      </c>
    </row>
    <row r="19" spans="1:7" x14ac:dyDescent="0.25">
      <c r="A19" s="3">
        <v>10</v>
      </c>
      <c r="B19" s="4" t="s">
        <v>24</v>
      </c>
      <c r="C19" s="5">
        <v>7361.0553</v>
      </c>
      <c r="D19" s="5">
        <f t="shared" si="2"/>
        <v>1.143970913736212</v>
      </c>
      <c r="E19" s="34">
        <v>69.790000000000006</v>
      </c>
      <c r="F19" s="5"/>
      <c r="G19" s="5">
        <f>E19*C19</f>
        <v>513728.04938700004</v>
      </c>
    </row>
    <row r="20" spans="1:7" x14ac:dyDescent="0.25">
      <c r="A20" s="3">
        <v>11</v>
      </c>
      <c r="B20" s="4" t="s">
        <v>25</v>
      </c>
      <c r="C20" s="5">
        <v>2144.2453</v>
      </c>
      <c r="D20" s="5">
        <f t="shared" si="2"/>
        <v>0.33323404799249068</v>
      </c>
      <c r="E20" s="34"/>
      <c r="F20" s="5"/>
      <c r="G20" s="5">
        <f t="shared" ref="G20:G47" si="3">E20*C20</f>
        <v>0</v>
      </c>
    </row>
    <row r="21" spans="1:7" x14ac:dyDescent="0.25">
      <c r="A21" s="3">
        <v>12</v>
      </c>
      <c r="B21" s="4" t="s">
        <v>26</v>
      </c>
      <c r="C21" s="5">
        <v>2281.9472999999998</v>
      </c>
      <c r="D21" s="5">
        <f t="shared" si="2"/>
        <v>0.35463411582832172</v>
      </c>
      <c r="E21" s="34">
        <v>162.13</v>
      </c>
      <c r="F21" s="5"/>
      <c r="G21" s="5">
        <f t="shared" si="3"/>
        <v>369972.11574899993</v>
      </c>
    </row>
    <row r="22" spans="1:7" x14ac:dyDescent="0.25">
      <c r="A22" s="16">
        <v>13</v>
      </c>
      <c r="B22" s="6" t="s">
        <v>27</v>
      </c>
      <c r="C22" s="45"/>
      <c r="D22" s="46"/>
      <c r="E22" s="34"/>
      <c r="F22" s="5"/>
      <c r="G22" s="5"/>
    </row>
    <row r="23" spans="1:7" x14ac:dyDescent="0.25">
      <c r="A23" s="15" t="s">
        <v>28</v>
      </c>
      <c r="B23" s="4" t="s">
        <v>29</v>
      </c>
      <c r="C23" s="5">
        <v>1160.2855</v>
      </c>
      <c r="D23" s="5">
        <f t="shared" si="2"/>
        <v>0.18031828447612361</v>
      </c>
      <c r="E23" s="34">
        <v>83.14</v>
      </c>
      <c r="F23" s="5"/>
      <c r="G23" s="5">
        <f t="shared" si="3"/>
        <v>96466.136469999998</v>
      </c>
    </row>
    <row r="24" spans="1:7" x14ac:dyDescent="0.25">
      <c r="A24" s="15" t="s">
        <v>30</v>
      </c>
      <c r="B24" s="4" t="s">
        <v>31</v>
      </c>
      <c r="C24" s="5">
        <f>10291.7674+10151.9572</f>
        <v>20443.724600000001</v>
      </c>
      <c r="D24" s="5">
        <f t="shared" si="2"/>
        <v>3.17712954973093</v>
      </c>
      <c r="E24" s="34">
        <v>121.19</v>
      </c>
      <c r="F24" s="5"/>
      <c r="G24" s="5">
        <f t="shared" si="3"/>
        <v>2477574.9842739999</v>
      </c>
    </row>
    <row r="25" spans="1:7" x14ac:dyDescent="0.25">
      <c r="A25" s="15" t="s">
        <v>32</v>
      </c>
      <c r="B25" s="4" t="s">
        <v>33</v>
      </c>
      <c r="C25" s="5">
        <v>921.8</v>
      </c>
      <c r="D25" s="5">
        <f t="shared" si="2"/>
        <v>0.1432555992728434</v>
      </c>
      <c r="E25" s="34">
        <v>202.54</v>
      </c>
      <c r="F25" s="5"/>
      <c r="G25" s="5">
        <f t="shared" si="3"/>
        <v>186701.37199999997</v>
      </c>
    </row>
    <row r="26" spans="1:7" x14ac:dyDescent="0.25">
      <c r="A26" s="15" t="s">
        <v>34</v>
      </c>
      <c r="B26" s="4" t="s">
        <v>35</v>
      </c>
      <c r="C26" s="5">
        <v>0</v>
      </c>
      <c r="D26" s="5">
        <f t="shared" si="2"/>
        <v>0</v>
      </c>
      <c r="E26" s="34">
        <v>1433.26</v>
      </c>
      <c r="F26" s="5"/>
      <c r="G26" s="5">
        <f t="shared" si="3"/>
        <v>0</v>
      </c>
    </row>
    <row r="27" spans="1:7" x14ac:dyDescent="0.25">
      <c r="A27" s="15" t="s">
        <v>36</v>
      </c>
      <c r="B27" s="4" t="s">
        <v>37</v>
      </c>
      <c r="C27" s="5">
        <v>520.84339999999997</v>
      </c>
      <c r="D27" s="5">
        <f t="shared" si="2"/>
        <v>8.094351637481588E-2</v>
      </c>
      <c r="E27" s="34">
        <v>183.86</v>
      </c>
      <c r="F27" s="5"/>
      <c r="G27" s="5">
        <f t="shared" si="3"/>
        <v>95762.267523999995</v>
      </c>
    </row>
    <row r="28" spans="1:7" x14ac:dyDescent="0.25">
      <c r="A28" s="15" t="s">
        <v>38</v>
      </c>
      <c r="B28" s="4" t="s">
        <v>39</v>
      </c>
      <c r="C28" s="5">
        <v>200</v>
      </c>
      <c r="D28" s="5">
        <f t="shared" si="2"/>
        <v>3.10817095406473E-2</v>
      </c>
      <c r="E28" s="34">
        <v>744.43</v>
      </c>
      <c r="F28" s="5"/>
      <c r="G28" s="5">
        <f t="shared" si="3"/>
        <v>148886</v>
      </c>
    </row>
    <row r="29" spans="1:7" x14ac:dyDescent="0.25">
      <c r="A29" s="15" t="s">
        <v>40</v>
      </c>
      <c r="B29" s="4" t="s">
        <v>41</v>
      </c>
      <c r="C29" s="5">
        <v>0</v>
      </c>
      <c r="D29" s="5">
        <f t="shared" si="2"/>
        <v>0</v>
      </c>
      <c r="E29" s="34">
        <v>146.11000000000001</v>
      </c>
      <c r="F29" s="5"/>
      <c r="G29" s="5">
        <f t="shared" si="3"/>
        <v>0</v>
      </c>
    </row>
    <row r="30" spans="1:7" x14ac:dyDescent="0.25">
      <c r="A30" s="15" t="s">
        <v>42</v>
      </c>
      <c r="B30" s="4" t="s">
        <v>43</v>
      </c>
      <c r="C30" s="5">
        <v>0</v>
      </c>
      <c r="D30" s="5">
        <f t="shared" si="2"/>
        <v>0</v>
      </c>
      <c r="E30" s="34"/>
      <c r="F30" s="5"/>
      <c r="G30" s="5">
        <f t="shared" si="3"/>
        <v>0</v>
      </c>
    </row>
    <row r="31" spans="1:7" x14ac:dyDescent="0.25">
      <c r="A31" s="15" t="s">
        <v>44</v>
      </c>
      <c r="B31" s="4" t="s">
        <v>45</v>
      </c>
      <c r="C31" s="5">
        <v>0</v>
      </c>
      <c r="D31" s="5">
        <f t="shared" si="2"/>
        <v>0</v>
      </c>
      <c r="E31" s="34">
        <v>113.68</v>
      </c>
      <c r="F31" s="5"/>
      <c r="G31" s="5">
        <f t="shared" si="3"/>
        <v>0</v>
      </c>
    </row>
    <row r="32" spans="1:7" x14ac:dyDescent="0.25">
      <c r="A32" s="11" t="s">
        <v>46</v>
      </c>
      <c r="B32" s="4" t="s">
        <v>47</v>
      </c>
      <c r="C32" s="5">
        <f>72*4</f>
        <v>288</v>
      </c>
      <c r="D32" s="5">
        <f t="shared" si="2"/>
        <v>4.4757661738532115E-2</v>
      </c>
      <c r="E32" s="34">
        <v>263.77999999999997</v>
      </c>
      <c r="F32" s="5"/>
      <c r="G32" s="5">
        <f t="shared" si="3"/>
        <v>75968.639999999985</v>
      </c>
    </row>
    <row r="33" spans="1:7" x14ac:dyDescent="0.25">
      <c r="A33" s="15" t="s">
        <v>48</v>
      </c>
      <c r="B33" s="4" t="s">
        <v>49</v>
      </c>
      <c r="C33" s="5">
        <v>0</v>
      </c>
      <c r="D33" s="5">
        <f t="shared" si="2"/>
        <v>0</v>
      </c>
      <c r="E33" s="34">
        <v>147.88</v>
      </c>
      <c r="F33" s="5"/>
      <c r="G33" s="5">
        <f t="shared" si="3"/>
        <v>0</v>
      </c>
    </row>
    <row r="34" spans="1:7" x14ac:dyDescent="0.25">
      <c r="A34" s="15" t="s">
        <v>50</v>
      </c>
      <c r="B34" s="4" t="s">
        <v>51</v>
      </c>
      <c r="C34" s="5">
        <v>0</v>
      </c>
      <c r="D34" s="5">
        <f t="shared" si="2"/>
        <v>0</v>
      </c>
      <c r="E34" s="34">
        <v>264.14</v>
      </c>
      <c r="F34" s="5"/>
      <c r="G34" s="5">
        <f t="shared" si="3"/>
        <v>0</v>
      </c>
    </row>
    <row r="35" spans="1:7" x14ac:dyDescent="0.25">
      <c r="A35" s="15">
        <v>14</v>
      </c>
      <c r="B35" s="4" t="s">
        <v>52</v>
      </c>
      <c r="C35" s="39">
        <v>33932.894399999997</v>
      </c>
      <c r="D35" s="39">
        <f>(C35*100)/C48</f>
        <v>5.2734618380712863</v>
      </c>
      <c r="E35" s="34"/>
      <c r="F35" s="5"/>
      <c r="G35" s="5">
        <f t="shared" si="3"/>
        <v>0</v>
      </c>
    </row>
    <row r="36" spans="1:7" x14ac:dyDescent="0.25">
      <c r="A36" s="15">
        <v>15</v>
      </c>
      <c r="B36" s="4" t="s">
        <v>53</v>
      </c>
      <c r="C36" s="45" t="s">
        <v>72</v>
      </c>
      <c r="D36" s="46"/>
      <c r="E36" s="34"/>
      <c r="F36" s="5"/>
      <c r="G36" s="5"/>
    </row>
    <row r="37" spans="1:7" x14ac:dyDescent="0.25">
      <c r="A37" s="15">
        <v>16</v>
      </c>
      <c r="B37" s="17" t="s">
        <v>54</v>
      </c>
      <c r="C37" s="5">
        <v>1197.7475999999999</v>
      </c>
      <c r="D37" s="5">
        <f t="shared" si="2"/>
        <v>0.18614021503103703</v>
      </c>
      <c r="E37" s="34"/>
      <c r="F37" s="5"/>
      <c r="G37" s="5">
        <f t="shared" si="3"/>
        <v>0</v>
      </c>
    </row>
    <row r="38" spans="1:7" x14ac:dyDescent="0.25">
      <c r="A38" s="15">
        <v>17</v>
      </c>
      <c r="B38" s="17" t="s">
        <v>56</v>
      </c>
      <c r="C38" s="5">
        <v>0</v>
      </c>
      <c r="D38" s="5">
        <f t="shared" si="2"/>
        <v>0</v>
      </c>
      <c r="E38" s="34"/>
      <c r="F38" s="5"/>
      <c r="G38" s="5">
        <f t="shared" si="3"/>
        <v>0</v>
      </c>
    </row>
    <row r="39" spans="1:7" x14ac:dyDescent="0.25">
      <c r="A39" s="15">
        <v>18</v>
      </c>
      <c r="B39" s="17" t="s">
        <v>57</v>
      </c>
      <c r="C39" s="5">
        <v>345577.71720000001</v>
      </c>
      <c r="D39" s="5">
        <f t="shared" si="2"/>
        <v>53.705731148651772</v>
      </c>
      <c r="E39" s="34"/>
      <c r="F39" s="5"/>
      <c r="G39" s="5">
        <f t="shared" si="3"/>
        <v>0</v>
      </c>
    </row>
    <row r="40" spans="1:7" x14ac:dyDescent="0.25">
      <c r="A40" s="15" t="s">
        <v>58</v>
      </c>
      <c r="B40" s="17" t="s">
        <v>12</v>
      </c>
      <c r="C40" s="5">
        <v>96015.098199999993</v>
      </c>
      <c r="D40" s="5">
        <f t="shared" si="2"/>
        <v>14.921566968845635</v>
      </c>
      <c r="E40" s="34"/>
      <c r="F40" s="5"/>
      <c r="G40" s="5">
        <f t="shared" si="3"/>
        <v>0</v>
      </c>
    </row>
    <row r="41" spans="1:7" x14ac:dyDescent="0.25">
      <c r="A41" s="15" t="s">
        <v>59</v>
      </c>
      <c r="B41" s="17" t="s">
        <v>14</v>
      </c>
      <c r="C41" s="5">
        <f>C39-C40</f>
        <v>249562.61900000001</v>
      </c>
      <c r="D41" s="5">
        <f t="shared" si="2"/>
        <v>38.78416417980614</v>
      </c>
      <c r="E41" s="34"/>
      <c r="F41" s="5"/>
      <c r="G41" s="5">
        <f t="shared" si="3"/>
        <v>0</v>
      </c>
    </row>
    <row r="42" spans="1:7" x14ac:dyDescent="0.25">
      <c r="A42" s="15">
        <v>19</v>
      </c>
      <c r="B42" s="17" t="s">
        <v>60</v>
      </c>
      <c r="C42" s="5">
        <v>0</v>
      </c>
      <c r="D42" s="5">
        <f t="shared" si="2"/>
        <v>0</v>
      </c>
      <c r="E42" s="34"/>
      <c r="F42" s="5"/>
      <c r="G42" s="5">
        <f t="shared" si="3"/>
        <v>0</v>
      </c>
    </row>
    <row r="43" spans="1:7" x14ac:dyDescent="0.25">
      <c r="A43" s="15">
        <v>20</v>
      </c>
      <c r="B43" s="17" t="s">
        <v>61</v>
      </c>
      <c r="C43" s="5">
        <v>0</v>
      </c>
      <c r="D43" s="5">
        <f t="shared" si="2"/>
        <v>0</v>
      </c>
      <c r="E43" s="34">
        <v>1433.26</v>
      </c>
      <c r="F43" s="5"/>
      <c r="G43" s="5">
        <f t="shared" si="3"/>
        <v>0</v>
      </c>
    </row>
    <row r="44" spans="1:7" x14ac:dyDescent="0.25">
      <c r="A44" s="15">
        <v>21</v>
      </c>
      <c r="B44" s="17" t="s">
        <v>62</v>
      </c>
      <c r="C44" s="5">
        <v>0</v>
      </c>
      <c r="D44" s="5">
        <f t="shared" si="2"/>
        <v>0</v>
      </c>
      <c r="E44" s="34"/>
      <c r="F44" s="5"/>
      <c r="G44" s="5">
        <f t="shared" si="3"/>
        <v>0</v>
      </c>
    </row>
    <row r="45" spans="1:7" x14ac:dyDescent="0.25">
      <c r="A45" s="15">
        <v>22</v>
      </c>
      <c r="B45" s="17" t="s">
        <v>63</v>
      </c>
      <c r="C45" s="5">
        <v>0</v>
      </c>
      <c r="D45" s="5">
        <f t="shared" si="2"/>
        <v>0</v>
      </c>
      <c r="E45" s="34"/>
      <c r="F45" s="5"/>
      <c r="G45" s="5">
        <f t="shared" si="3"/>
        <v>0</v>
      </c>
    </row>
    <row r="46" spans="1:7" x14ac:dyDescent="0.25">
      <c r="A46" s="15">
        <v>23</v>
      </c>
      <c r="B46" s="17" t="s">
        <v>65</v>
      </c>
      <c r="C46" s="5">
        <v>0</v>
      </c>
      <c r="D46" s="5">
        <f t="shared" si="2"/>
        <v>0</v>
      </c>
      <c r="E46" s="34">
        <v>164.74</v>
      </c>
      <c r="F46" s="5"/>
      <c r="G46" s="5">
        <f t="shared" si="3"/>
        <v>0</v>
      </c>
    </row>
    <row r="47" spans="1:7" x14ac:dyDescent="0.25">
      <c r="A47" s="15">
        <v>24</v>
      </c>
      <c r="B47" s="17" t="s">
        <v>66</v>
      </c>
      <c r="C47" s="5">
        <v>0</v>
      </c>
      <c r="D47" s="5">
        <f t="shared" si="2"/>
        <v>0</v>
      </c>
      <c r="E47" s="34"/>
      <c r="F47" s="5"/>
      <c r="G47" s="5">
        <f t="shared" si="3"/>
        <v>0</v>
      </c>
    </row>
    <row r="48" spans="1:7" ht="15.75" x14ac:dyDescent="0.25">
      <c r="A48" s="7"/>
      <c r="B48" s="8" t="s">
        <v>55</v>
      </c>
      <c r="C48" s="9">
        <v>643465.25</v>
      </c>
      <c r="D48" s="9">
        <v>100</v>
      </c>
      <c r="E48" s="9"/>
      <c r="F48" s="9"/>
      <c r="G48" s="12">
        <f>SUM(G5:G47)</f>
        <v>4860155.1470711948</v>
      </c>
    </row>
    <row r="49" spans="1:7" x14ac:dyDescent="0.25">
      <c r="A49" s="1"/>
      <c r="B49" s="1"/>
      <c r="C49" s="1"/>
      <c r="D49" s="1"/>
      <c r="F49" s="1"/>
      <c r="G49" s="1"/>
    </row>
    <row r="50" spans="1:7" x14ac:dyDescent="0.25">
      <c r="A50" s="1"/>
      <c r="B50" s="1"/>
      <c r="C50" s="1"/>
      <c r="D50" s="1"/>
      <c r="F50" s="1"/>
      <c r="G50" s="1"/>
    </row>
    <row r="51" spans="1:7" x14ac:dyDescent="0.25">
      <c r="A51" s="1"/>
      <c r="B51" s="18" t="s">
        <v>67</v>
      </c>
      <c r="C51" s="1"/>
      <c r="D51" s="1"/>
      <c r="F51" s="1"/>
      <c r="G51" s="1"/>
    </row>
    <row r="52" spans="1:7" x14ac:dyDescent="0.25">
      <c r="A52" s="1"/>
      <c r="B52" s="19" t="s">
        <v>74</v>
      </c>
      <c r="C52" s="1"/>
      <c r="D52" s="1"/>
      <c r="F52" s="1"/>
      <c r="G52" s="1"/>
    </row>
    <row r="53" spans="1:7" x14ac:dyDescent="0.25">
      <c r="A53" s="1"/>
      <c r="B53" s="19" t="s">
        <v>75</v>
      </c>
      <c r="C53" s="1"/>
      <c r="D53" s="1"/>
      <c r="F53" s="1"/>
      <c r="G53" s="1"/>
    </row>
    <row r="54" spans="1:7" x14ac:dyDescent="0.25">
      <c r="A54" s="1"/>
      <c r="B54" s="19" t="s">
        <v>76</v>
      </c>
      <c r="C54" s="1"/>
      <c r="D54" s="1"/>
      <c r="F54" s="1"/>
      <c r="G54" s="1"/>
    </row>
    <row r="55" spans="1:7" x14ac:dyDescent="0.25">
      <c r="A55" s="1"/>
      <c r="B55" s="19" t="s">
        <v>77</v>
      </c>
      <c r="C55" s="1"/>
      <c r="D55" s="1"/>
      <c r="F55" s="1"/>
      <c r="G55" s="1"/>
    </row>
    <row r="56" spans="1:7" x14ac:dyDescent="0.25">
      <c r="A56" s="1"/>
      <c r="B56" s="19" t="s">
        <v>69</v>
      </c>
      <c r="C56" s="1"/>
      <c r="D56" s="1"/>
      <c r="F56" s="1"/>
      <c r="G56" s="1"/>
    </row>
    <row r="57" spans="1:7" x14ac:dyDescent="0.25">
      <c r="A57" s="1"/>
      <c r="B57" s="19" t="s">
        <v>78</v>
      </c>
      <c r="C57" s="1"/>
      <c r="D57" s="1"/>
      <c r="F57" s="1"/>
      <c r="G57" s="1"/>
    </row>
    <row r="58" spans="1:7" x14ac:dyDescent="0.25">
      <c r="A58" s="1"/>
      <c r="B58" s="19" t="s">
        <v>70</v>
      </c>
      <c r="C58" s="1"/>
      <c r="D58" s="1"/>
      <c r="F58" s="1"/>
      <c r="G58" s="1"/>
    </row>
    <row r="59" spans="1:7" x14ac:dyDescent="0.25">
      <c r="A59" s="1"/>
      <c r="B59" s="19" t="s">
        <v>71</v>
      </c>
      <c r="C59" s="1"/>
      <c r="D59" s="1"/>
      <c r="F59" s="1"/>
      <c r="G59" s="1"/>
    </row>
    <row r="60" spans="1:7" x14ac:dyDescent="0.25">
      <c r="A60" s="1"/>
      <c r="B60" s="20" t="s">
        <v>79</v>
      </c>
      <c r="C60" s="1"/>
      <c r="D60" s="1"/>
      <c r="F60" s="1"/>
      <c r="G60" s="1"/>
    </row>
    <row r="61" spans="1:7" x14ac:dyDescent="0.25">
      <c r="A61" s="1"/>
      <c r="B61" s="1"/>
      <c r="C61" s="1"/>
      <c r="D61" s="1"/>
      <c r="F61" s="1"/>
      <c r="G61" s="1"/>
    </row>
    <row r="62" spans="1:7" x14ac:dyDescent="0.25">
      <c r="A62" s="1"/>
      <c r="B62" s="18" t="s">
        <v>67</v>
      </c>
      <c r="C62" s="1"/>
      <c r="D62" s="1"/>
      <c r="F62" s="1"/>
      <c r="G62" s="1"/>
    </row>
    <row r="63" spans="1:7" x14ac:dyDescent="0.25">
      <c r="A63" s="1"/>
      <c r="B63" s="19" t="s">
        <v>80</v>
      </c>
      <c r="C63" s="1"/>
      <c r="D63" s="1"/>
      <c r="F63" s="1"/>
      <c r="G63" s="1"/>
    </row>
    <row r="64" spans="1:7" x14ac:dyDescent="0.25">
      <c r="A64" s="1"/>
      <c r="B64" s="19" t="s">
        <v>81</v>
      </c>
      <c r="C64" s="1"/>
      <c r="D64" s="1"/>
      <c r="F64" s="1"/>
      <c r="G64" s="1"/>
    </row>
    <row r="65" spans="1:7" x14ac:dyDescent="0.25">
      <c r="A65" s="1"/>
      <c r="B65" s="19" t="s">
        <v>82</v>
      </c>
      <c r="C65" s="1"/>
      <c r="D65" s="1"/>
      <c r="F65" s="1"/>
      <c r="G65" s="1"/>
    </row>
    <row r="66" spans="1:7" x14ac:dyDescent="0.25">
      <c r="A66" s="1"/>
      <c r="B66" s="19" t="s">
        <v>68</v>
      </c>
      <c r="C66" s="1"/>
      <c r="D66" s="1"/>
      <c r="F66" s="1"/>
      <c r="G66" s="1"/>
    </row>
    <row r="67" spans="1:7" x14ac:dyDescent="0.25">
      <c r="A67" s="1"/>
      <c r="B67" s="19" t="s">
        <v>69</v>
      </c>
      <c r="C67" s="1"/>
      <c r="D67" s="1"/>
      <c r="F67" s="1"/>
      <c r="G67" s="1"/>
    </row>
    <row r="68" spans="1:7" x14ac:dyDescent="0.25">
      <c r="A68" s="1"/>
      <c r="B68" s="19" t="s">
        <v>83</v>
      </c>
      <c r="C68" s="1"/>
      <c r="D68" s="1"/>
      <c r="F68" s="1"/>
      <c r="G68" s="1"/>
    </row>
    <row r="69" spans="1:7" x14ac:dyDescent="0.25">
      <c r="A69" s="1"/>
      <c r="B69" s="19" t="s">
        <v>70</v>
      </c>
      <c r="C69" s="1"/>
      <c r="D69" s="1"/>
      <c r="F69" s="1"/>
      <c r="G69" s="1"/>
    </row>
    <row r="70" spans="1:7" x14ac:dyDescent="0.25">
      <c r="A70" s="1"/>
      <c r="B70" s="19" t="s">
        <v>71</v>
      </c>
      <c r="C70" s="1"/>
      <c r="D70" s="1"/>
      <c r="F70" s="1"/>
      <c r="G70" s="1"/>
    </row>
    <row r="71" spans="1:7" x14ac:dyDescent="0.25">
      <c r="A71" s="1"/>
      <c r="B71" s="20" t="s">
        <v>84</v>
      </c>
      <c r="C71" s="1"/>
      <c r="D71" s="1"/>
      <c r="F71" s="1"/>
      <c r="G71" s="1"/>
    </row>
    <row r="72" spans="1:7" x14ac:dyDescent="0.25">
      <c r="A72" s="1"/>
      <c r="B72" s="1"/>
      <c r="C72" s="1"/>
      <c r="D72" s="1"/>
      <c r="F72" s="1"/>
      <c r="G72" s="1"/>
    </row>
    <row r="73" spans="1:7" x14ac:dyDescent="0.25">
      <c r="A73" s="1"/>
      <c r="B73" s="18" t="s">
        <v>67</v>
      </c>
      <c r="C73" s="1"/>
      <c r="D73" s="1"/>
      <c r="F73" s="1"/>
      <c r="G73" s="1"/>
    </row>
    <row r="74" spans="1:7" x14ac:dyDescent="0.25">
      <c r="A74" s="1"/>
      <c r="B74" s="19" t="s">
        <v>85</v>
      </c>
      <c r="C74" s="1"/>
      <c r="D74" s="1"/>
      <c r="F74" s="1"/>
      <c r="G74" s="1"/>
    </row>
    <row r="75" spans="1:7" x14ac:dyDescent="0.25">
      <c r="A75" s="1"/>
      <c r="B75" s="19" t="s">
        <v>86</v>
      </c>
      <c r="C75" s="1"/>
      <c r="D75" s="1"/>
      <c r="F75" s="1"/>
      <c r="G75" s="1"/>
    </row>
    <row r="76" spans="1:7" x14ac:dyDescent="0.25">
      <c r="A76" s="1"/>
      <c r="B76" s="19" t="s">
        <v>87</v>
      </c>
      <c r="C76" s="1"/>
      <c r="D76" s="1"/>
      <c r="F76" s="1"/>
      <c r="G76" s="1"/>
    </row>
    <row r="77" spans="1:7" x14ac:dyDescent="0.25">
      <c r="A77" s="1"/>
      <c r="B77" s="19" t="s">
        <v>88</v>
      </c>
      <c r="C77" s="1"/>
      <c r="D77" s="1"/>
      <c r="F77" s="1"/>
      <c r="G77" s="1"/>
    </row>
    <row r="78" spans="1:7" x14ac:dyDescent="0.25">
      <c r="A78" s="1"/>
      <c r="B78" s="19" t="s">
        <v>69</v>
      </c>
      <c r="C78" s="1"/>
      <c r="D78" s="1"/>
      <c r="F78" s="1"/>
      <c r="G78" s="1"/>
    </row>
    <row r="79" spans="1:7" x14ac:dyDescent="0.25">
      <c r="A79" s="1"/>
      <c r="B79" s="19" t="s">
        <v>78</v>
      </c>
      <c r="C79" s="1"/>
      <c r="D79" s="1"/>
      <c r="F79" s="1"/>
      <c r="G79" s="1"/>
    </row>
    <row r="80" spans="1:7" x14ac:dyDescent="0.25">
      <c r="A80" s="1"/>
      <c r="B80" s="19" t="s">
        <v>70</v>
      </c>
      <c r="C80" s="1"/>
      <c r="D80" s="1"/>
      <c r="F80" s="1"/>
      <c r="G80" s="1"/>
    </row>
    <row r="81" spans="1:7" x14ac:dyDescent="0.25">
      <c r="A81" s="1"/>
      <c r="B81" s="19" t="s">
        <v>71</v>
      </c>
      <c r="C81" s="1"/>
      <c r="D81" s="1"/>
      <c r="F81" s="1"/>
      <c r="G81" s="1"/>
    </row>
    <row r="82" spans="1:7" x14ac:dyDescent="0.25">
      <c r="A82" s="1"/>
      <c r="B82" s="20" t="s">
        <v>89</v>
      </c>
      <c r="C82" s="1"/>
      <c r="D82" s="1"/>
      <c r="F82" s="1"/>
      <c r="G82" s="1"/>
    </row>
    <row r="83" spans="1:7" x14ac:dyDescent="0.25">
      <c r="A83" s="1"/>
      <c r="B83" s="1"/>
      <c r="C83" s="1"/>
      <c r="D83" s="1"/>
      <c r="F83" s="1"/>
      <c r="G83" s="1"/>
    </row>
  </sheetData>
  <mergeCells count="6">
    <mergeCell ref="C36:D36"/>
    <mergeCell ref="M6:N6"/>
    <mergeCell ref="I6:K6"/>
    <mergeCell ref="A1:G2"/>
    <mergeCell ref="C10:D10"/>
    <mergeCell ref="C22:D2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QUADRO PARA LAYOUT</vt:lpstr>
      <vt:lpstr>QUADRO COMPLETO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Paulo Sergio Garcia de Oliveira</cp:lastModifiedBy>
  <dcterms:created xsi:type="dcterms:W3CDTF">2020-07-13T17:51:27Z</dcterms:created>
  <dcterms:modified xsi:type="dcterms:W3CDTF">2020-07-23T19:51:03Z</dcterms:modified>
</cp:coreProperties>
</file>